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Recursos de Once\REC11_14\"/>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7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H45" i="1"/>
  <c r="H44" i="1"/>
  <c r="H43" i="1"/>
  <c r="H42" i="1"/>
  <c r="H41" i="1"/>
  <c r="H40" i="1"/>
  <c r="H39" i="1"/>
  <c r="H38" i="1"/>
  <c r="H37" i="1"/>
  <c r="H36" i="1"/>
  <c r="H35" i="1"/>
  <c r="H34" i="1"/>
  <c r="H33" i="1"/>
  <c r="H32" i="1"/>
  <c r="H31" i="1"/>
  <c r="H30" i="1"/>
  <c r="H29" i="1"/>
  <c r="H28" i="1"/>
  <c r="H27" i="1"/>
  <c r="H26" i="1"/>
  <c r="H25" i="1"/>
  <c r="H24" i="1"/>
  <c r="H23" i="1"/>
  <c r="H22" i="1"/>
  <c r="H21" i="1"/>
  <c r="H20" i="1"/>
  <c r="H19" i="1"/>
  <c r="H18" i="1"/>
  <c r="H17" i="1"/>
  <c r="H16" i="1"/>
  <c r="H15" i="1"/>
  <c r="H14" i="1"/>
  <c r="H13" i="1"/>
  <c r="F12" i="1"/>
  <c r="G12" i="1" s="1"/>
  <c r="H12" i="1"/>
  <c r="H11"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I10" i="1"/>
  <c r="C10" i="1"/>
  <c r="A10" i="1"/>
  <c r="M8" i="1"/>
  <c r="M7" i="1"/>
  <c r="M6" i="1"/>
  <c r="M5" i="1"/>
  <c r="F5" i="1"/>
  <c r="M4" i="1"/>
  <c r="M3" i="1"/>
  <c r="M2" i="1"/>
  <c r="M1" i="1"/>
  <c r="E9" i="1" s="1"/>
  <c r="F11" i="1" l="1"/>
  <c r="G11" i="1" s="1"/>
  <c r="H10" i="1"/>
  <c r="A13" i="1"/>
  <c r="F13" i="1" s="1"/>
  <c r="G13" i="1" s="1"/>
  <c r="F10" i="1"/>
  <c r="G10" i="1" s="1"/>
  <c r="A14" i="1" l="1"/>
  <c r="F14" i="1" s="1"/>
  <c r="G14" i="1" s="1"/>
  <c r="A15" i="1" l="1"/>
  <c r="F15" i="1" s="1"/>
  <c r="G15" i="1" s="1"/>
  <c r="A16" i="1" l="1"/>
  <c r="F16" i="1" s="1"/>
  <c r="G16" i="1" s="1"/>
  <c r="A17" i="1" l="1"/>
  <c r="F17" i="1" s="1"/>
  <c r="G17" i="1" s="1"/>
  <c r="A18" i="1" l="1"/>
  <c r="F18" i="1" s="1"/>
  <c r="G18" i="1" s="1"/>
  <c r="A19" i="1" l="1"/>
  <c r="F19" i="1" s="1"/>
  <c r="G19" i="1" s="1"/>
  <c r="A20" i="1" l="1"/>
  <c r="F20" i="1" s="1"/>
  <c r="G20" i="1" s="1"/>
  <c r="A21" i="1" l="1"/>
  <c r="F21" i="1" s="1"/>
  <c r="G21" i="1" s="1"/>
  <c r="A22" i="1" l="1"/>
  <c r="F22" i="1" s="1"/>
  <c r="G22" i="1" s="1"/>
  <c r="A23" i="1" l="1"/>
  <c r="F23" i="1" s="1"/>
  <c r="G23" i="1" s="1"/>
  <c r="A24" i="1" l="1"/>
  <c r="F24" i="1" s="1"/>
  <c r="G24" i="1" s="1"/>
  <c r="A25" i="1" l="1"/>
  <c r="F25" i="1" s="1"/>
  <c r="G25" i="1" s="1"/>
  <c r="A26" i="1" l="1"/>
  <c r="F26" i="1" s="1"/>
  <c r="G26" i="1" s="1"/>
  <c r="A27" i="1" l="1"/>
  <c r="F27" i="1" s="1"/>
  <c r="G27" i="1" s="1"/>
  <c r="A28" i="1" l="1"/>
  <c r="F28" i="1" s="1"/>
  <c r="G28" i="1" s="1"/>
  <c r="A29" i="1" l="1"/>
  <c r="F29" i="1" s="1"/>
  <c r="G29" i="1" s="1"/>
  <c r="A30" i="1" l="1"/>
  <c r="F30" i="1" s="1"/>
  <c r="G30" i="1" s="1"/>
  <c r="A31" i="1" l="1"/>
  <c r="F31" i="1" s="1"/>
  <c r="G31" i="1" s="1"/>
  <c r="A32" i="1" l="1"/>
  <c r="F32" i="1" s="1"/>
  <c r="G32" i="1" s="1"/>
  <c r="A33" i="1" l="1"/>
  <c r="F33" i="1" s="1"/>
  <c r="G33" i="1" s="1"/>
  <c r="A34" i="1" l="1"/>
  <c r="F34" i="1" s="1"/>
  <c r="G34" i="1" s="1"/>
  <c r="A35" i="1" l="1"/>
  <c r="F35" i="1" s="1"/>
  <c r="G35" i="1" s="1"/>
  <c r="A36" i="1" l="1"/>
  <c r="F36" i="1" s="1"/>
  <c r="G36" i="1" s="1"/>
  <c r="A37" i="1" l="1"/>
  <c r="F37" i="1" s="1"/>
  <c r="G37" i="1" s="1"/>
  <c r="A38" i="1" l="1"/>
  <c r="F38" i="1" s="1"/>
  <c r="G38" i="1" s="1"/>
  <c r="A39" i="1" l="1"/>
  <c r="F39" i="1" s="1"/>
  <c r="G39" i="1" s="1"/>
  <c r="A40" i="1" l="1"/>
  <c r="F40" i="1" s="1"/>
  <c r="G40" i="1" s="1"/>
  <c r="A41" i="1" l="1"/>
  <c r="F41" i="1" s="1"/>
  <c r="G41" i="1" s="1"/>
  <c r="A42" i="1" l="1"/>
  <c r="F42" i="1" s="1"/>
  <c r="G42" i="1" s="1"/>
  <c r="A43" i="1" l="1"/>
  <c r="F43" i="1" s="1"/>
  <c r="G43" i="1" s="1"/>
  <c r="A44" i="1" l="1"/>
  <c r="F44" i="1" s="1"/>
  <c r="G44" i="1" s="1"/>
  <c r="A45" i="1" l="1"/>
  <c r="F45" i="1" s="1"/>
  <c r="G45" i="1" s="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<sst xmlns="http://schemas.openxmlformats.org/spreadsheetml/2006/main" count="490" uniqueCount="208">
  <si>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</si>
  <si>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</si>
  <si>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</si>
  <si>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</si>
  <si>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</si>
  <si>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</si>
  <si>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</si>
  <si>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</si>
  <si>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</si>
  <si>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</si>
  <si>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</si>
  <si>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</si>
  <si>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</si>
  <si>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</si>
  <si>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</si>
  <si>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</si>
  <si>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</si>
  <si>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</si>
  <si>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</si>
  <si>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</si>
  <si>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</si>
  <si>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</si>
  <si>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</si>
  <si>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</si>
  <si>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</si>
  <si>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</si>
  <si>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</si>
  <si>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</si>
  <si>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</si>
  <si>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</si>
  <si>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</si>
  <si>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</si>
  <si>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</si>
  <si>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</si>
  <si>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</si>
  <si>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</si>
  <si>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</si>
  <si>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</si>
  <si>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</si>
  <si>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</si>
  <si>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</si>
  <si>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</si>
  <si>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</si>
  <si>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</si>
  <si>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</si>
  <si>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</si>
  <si>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</si>
  <si>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</si>
  <si>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</si>
  <si>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</si>
  <si>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</si>
  <si>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</si>
  <si>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</si>
  <si>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</si>
  <si>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</si>
  <si>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</si>
  <si>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</si>
  <si>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</si>
  <si>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</si>
  <si>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</si>
  <si>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</si>
  <si>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</si>
  <si>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</si>
  <si>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</si>
  <si>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</si>
  <si>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</si>
  <si>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</si>
  <si>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</si>
  <si>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</si>
  <si>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</si>
  <si>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</si>
  <si>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</si>
  <si>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</si>
  <si>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</si>
  <si>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</si>
  <si>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</si>
  <si>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</si>
  <si>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</si>
  <si>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</si>
  <si>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</si>
  <si>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</si>
  <si>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</si>
  <si>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</si>
  <si>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</si>
  <si>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</si>
  <si>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</si>
  <si>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</si>
  <si>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</si>
  <si>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</si>
  <si>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</si>
  <si>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</si>
  <si>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</si>
  <si>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</si>
  <si>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</si>
  <si>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</si>
  <si>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</si>
  <si>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</si>
  <si>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</si>
  <si>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</si>
  <si>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</si>
  <si>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</si>
  <si>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</si>
  <si>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</si>
  <si>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</si>
  <si>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</si>
  <si>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</si>
  <si>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</si>
  <si>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</si>
  <si>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</si>
  <si>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</si>
  <si>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</si>
  <si>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</si>
  <si>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</si>
  <si>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</si>
  <si>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</si>
  <si>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</si>
  <si>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</si>
  <si>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</si>
  <si>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</si>
  <si>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</si>
  <si>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</si>
  <si>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</si>
  <si>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</si>
  <si>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</si>
  <si>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</si>
  <si>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</si>
  <si>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</si>
  <si>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</si>
  <si>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</si>
  <si>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</si>
  <si>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</si>
  <si>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</si>
  <si>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</si>
  <si>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</si>
  <si>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</si>
  <si>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</si>
  <si>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</si>
  <si>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</si>
  <si>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</si>
  <si>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</si>
  <si>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</si>
  <si>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</si>
  <si>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</si>
  <si>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</si>
  <si>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</si>
  <si>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</si>
  <si>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</si>
  <si>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</si>
  <si>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</si>
  <si>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</si>
  <si>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</si>
  <si>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</si>
  <si>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</si>
  <si>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</si>
  <si>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</si>
  <si>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</si>
  <si>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</si>
  <si>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</si>
  <si>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</si>
  <si>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</si>
  <si>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</si>
  <si>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</si>
  <si>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</si>
  <si>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</si>
  <si>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</si>
  <si>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</si>
  <si>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</si>
  <si>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</si>
  <si>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</si>
  <si>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</si>
  <si>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</si>
  <si>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</si>
  <si>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</si>
  <si>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</si>
  <si>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</si>
  <si>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</si>
  <si>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</si>
  <si>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</si>
  <si>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</si>
  <si>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</si>
  <si>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</si>
  <si>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</si>
  <si>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</si>
  <si>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</si>
  <si>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</si>
  <si>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</si>
  <si>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</si>
  <si>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reacciones químicas de los compuestos orgánicos</t>
  </si>
  <si>
    <t>Lyz Bernal</t>
  </si>
  <si>
    <t>CN_11_14_REC290</t>
  </si>
  <si>
    <t xml:space="preserve">Ver descripción y observaciones </t>
  </si>
  <si>
    <t>Ilustración</t>
  </si>
  <si>
    <t>Realizar con letra Wordart</t>
  </si>
  <si>
    <t>Realizar con letra Wordart, las líneas negras del color de las letras</t>
  </si>
  <si>
    <t xml:space="preserve">396382831
</t>
  </si>
  <si>
    <t>Fotografía</t>
  </si>
  <si>
    <t xml:space="preserve"> 410334670
</t>
  </si>
  <si>
    <t xml:space="preserve"> 407701168
</t>
  </si>
  <si>
    <t xml:space="preserve">279566501
</t>
  </si>
  <si>
    <t>Realizar igual a imagen guía</t>
  </si>
  <si>
    <t xml:space="preserve"> 71836375
</t>
  </si>
  <si>
    <t xml:space="preserve">127915115
</t>
  </si>
  <si>
    <t xml:space="preserve"> 50380687
</t>
  </si>
  <si>
    <t xml:space="preserve">11001583
</t>
  </si>
  <si>
    <t xml:space="preserve">52668991
</t>
  </si>
  <si>
    <t xml:space="preserve">328578116
</t>
  </si>
  <si>
    <t>Realizar igual a imagen guía, es para ficha de estudiante</t>
  </si>
  <si>
    <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</si>
</sst>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png"/><Relationship Id="rId3" Type="http://schemas.openxmlformats.org/officeDocument/2006/relationships/image" Target="../media/image3.jpe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jpeg"/><Relationship Id="rId25" Type="http://schemas.openxmlformats.org/officeDocument/2006/relationships/image" Target="../media/image25.pn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jpe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xdr:from>
      <xdr:col>9</xdr:col>
      <xdr:colOff>0</xdr:colOff>
      <xdr:row>9</xdr:row>
      <xdr:rowOff>0</xdr:rowOff>
    </xdr:from>
    <xdr:to>
      <xdr:col>10</xdr:col>
      <xdr:colOff>87203</xdr:colOff>
      <xdr:row>9</xdr:row>
      <xdr:rowOff>1323439</xdr:rowOff>
    </xdr:to>
    <xdr:sp macro="" textlink="">
      <xdr:nvSpPr>
        <xdr:cNvPr id="2" name="Rectángulo 1"/>
        <xdr:cNvSpPr/>
      </xdr:nvSpPr>
      <xdr:spPr>
        <a:xfrm>
          <a:off x="13716000" y="2119313"/>
          <a:ext cx="2746266" cy="1323439"/>
        </a:xfrm>
        <a:prstGeom prst="rect">
          <a:avLst/>
        </a:prstGeom>
        <a:noFill/>
      </xdr:spPr>
      <xdr:txBody>
        <a:bodyPr wrap="square" lIns="91440" tIns="45720" rIns="91440" bIns="45720">
          <a:spAutoFit/>
        </a:bodyPr>
        <a:lstStyle>
          <a:defPPr>
            <a:defRPr lang="es-CO"/>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s-ES" sz="8000" b="1">
              <a:ln w="9525">
                <a:solidFill>
                  <a:schemeClr val="bg1"/>
                </a:solidFill>
                <a:prstDash val="solid"/>
              </a:ln>
              <a:solidFill>
                <a:srgbClr val="92D050"/>
              </a:solidFill>
              <a:effectLst>
                <a:outerShdw blurRad="12700" dist="38100" dir="2700000" algn="tl" rotWithShape="0">
                  <a:schemeClr val="accent5">
                    <a:lumMod val="60000"/>
                    <a:lumOff val="40000"/>
                  </a:schemeClr>
                </a:outerShdw>
              </a:effectLst>
            </a:rPr>
            <a:t>R-NH</a:t>
          </a:r>
          <a:r>
            <a:rPr lang="es-ES" sz="8000" b="1" baseline="-25000">
              <a:ln w="9525">
                <a:solidFill>
                  <a:schemeClr val="bg1"/>
                </a:solidFill>
                <a:prstDash val="solid"/>
              </a:ln>
              <a:solidFill>
                <a:srgbClr val="92D050"/>
              </a:solidFill>
              <a:effectLst>
                <a:outerShdw blurRad="12700" dist="38100" dir="2700000" algn="tl" rotWithShape="0">
                  <a:schemeClr val="accent5">
                    <a:lumMod val="60000"/>
                    <a:lumOff val="40000"/>
                  </a:schemeClr>
                </a:outerShdw>
              </a:effectLst>
            </a:rPr>
            <a:t>2</a:t>
          </a:r>
          <a:endParaRPr lang="es-ES" sz="8000" b="1" cap="none" spc="0" baseline="-25000">
            <a:ln w="9525">
              <a:solidFill>
                <a:schemeClr val="bg1"/>
              </a:solidFill>
              <a:prstDash val="solid"/>
            </a:ln>
            <a:solidFill>
              <a:srgbClr val="92D050"/>
            </a:solidFill>
            <a:effectLst>
              <a:outerShdw blurRad="12700" dist="38100" dir="2700000" algn="tl" rotWithShape="0">
                <a:schemeClr val="accent5">
                  <a:lumMod val="60000"/>
                  <a:lumOff val="40000"/>
                </a:schemeClr>
              </a:outerShdw>
            </a:effectLst>
          </a:endParaRPr>
        </a:p>
      </xdr:txBody>
    </xdr:sp>
    <xdr:clientData/>
  </xdr:twoCellAnchor>
  <xdr:twoCellAnchor>
    <xdr:from>
      <xdr:col>9</xdr:col>
      <xdr:colOff>63501</xdr:colOff>
      <xdr:row>10</xdr:row>
      <xdr:rowOff>103187</xdr:rowOff>
    </xdr:from>
    <xdr:to>
      <xdr:col>9</xdr:col>
      <xdr:colOff>2889251</xdr:colOff>
      <xdr:row>10</xdr:row>
      <xdr:rowOff>1447850</xdr:rowOff>
    </xdr:to>
    <xdr:sp macro="" textlink="">
      <xdr:nvSpPr>
        <xdr:cNvPr id="3" name="Rectángulo 2"/>
        <xdr:cNvSpPr/>
      </xdr:nvSpPr>
      <xdr:spPr>
        <a:xfrm>
          <a:off x="13779501" y="3786187"/>
          <a:ext cx="2825750" cy="1344663"/>
        </a:xfrm>
        <a:prstGeom prst="rect">
          <a:avLst/>
        </a:prstGeom>
        <a:noFill/>
      </xdr:spPr>
      <xdr:txBody>
        <a:bodyPr wrap="square" lIns="91440" tIns="45720" rIns="91440" bIns="45720">
          <a:spAutoFit/>
        </a:bodyPr>
        <a:lstStyle>
          <a:defPPr>
            <a:defRPr lang="es-CO"/>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s-ES" sz="8000" b="1">
              <a:ln w="6600">
                <a:solidFill>
                  <a:schemeClr val="accent2"/>
                </a:solidFill>
                <a:prstDash val="solid"/>
              </a:ln>
              <a:solidFill>
                <a:srgbClr val="FFFFFF"/>
              </a:solidFill>
              <a:effectLst>
                <a:outerShdw dist="38100" dir="2700000" algn="tl" rotWithShape="0">
                  <a:schemeClr val="accent2"/>
                </a:outerShdw>
              </a:effectLst>
            </a:rPr>
            <a:t>R-C</a:t>
          </a:r>
          <a:r>
            <a:rPr lang="es-ES" sz="8000"/>
            <a:t>≡</a:t>
          </a:r>
          <a:r>
            <a:rPr lang="es-ES" sz="8000" b="1">
              <a:ln w="6600">
                <a:solidFill>
                  <a:schemeClr val="accent2"/>
                </a:solidFill>
                <a:prstDash val="solid"/>
              </a:ln>
              <a:solidFill>
                <a:srgbClr val="FFFFFF"/>
              </a:solidFill>
              <a:effectLst>
                <a:outerShdw dist="38100" dir="2700000" algn="tl" rotWithShape="0">
                  <a:schemeClr val="accent2"/>
                </a:outerShdw>
              </a:effectLst>
            </a:rPr>
            <a:t>N</a:t>
          </a:r>
          <a:endParaRPr lang="es-ES" sz="8000" b="1" cap="none" spc="0">
            <a:ln w="6600">
              <a:solidFill>
                <a:schemeClr val="accent2"/>
              </a:solidFill>
              <a:prstDash val="solid"/>
            </a:ln>
            <a:solidFill>
              <a:srgbClr val="FFFFFF"/>
            </a:solidFill>
            <a:effectLst>
              <a:outerShdw dist="38100" dir="2700000" algn="tl" rotWithShape="0">
                <a:schemeClr val="accent2"/>
              </a:outerShdw>
            </a:effectLst>
          </a:endParaRPr>
        </a:p>
      </xdr:txBody>
    </xdr:sp>
    <xdr:clientData/>
  </xdr:twoCellAnchor>
  <xdr:twoCellAnchor editAs="oneCell">
    <xdr:from>
      <xdr:col>9</xdr:col>
      <xdr:colOff>720116</xdr:colOff>
      <xdr:row>11</xdr:row>
      <xdr:rowOff>87312</xdr:rowOff>
    </xdr:from>
    <xdr:to>
      <xdr:col>9</xdr:col>
      <xdr:colOff>2055074</xdr:colOff>
      <xdr:row>11</xdr:row>
      <xdr:rowOff>1229239</xdr:rowOff>
    </xdr:to>
    <xdr:pic>
      <xdr:nvPicPr>
        <xdr:cNvPr id="4" name="Picture 2" descr="http://thumb7.shutterstock.com/display_pic_with_logo/1090619/396382831/stock-photo-volumetric-flask-glass-kept-in-the-hands-of-scientist-396382831.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436116" y="5334000"/>
          <a:ext cx="1334958" cy="11419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508001</xdr:colOff>
      <xdr:row>12</xdr:row>
      <xdr:rowOff>194381</xdr:rowOff>
    </xdr:from>
    <xdr:to>
      <xdr:col>9</xdr:col>
      <xdr:colOff>1977891</xdr:colOff>
      <xdr:row>12</xdr:row>
      <xdr:rowOff>1239636</xdr:rowOff>
    </xdr:to>
    <xdr:pic>
      <xdr:nvPicPr>
        <xdr:cNvPr id="5" name="Picture 4" descr="http://thumb1.shutterstock.com/display_pic_with_logo/3958376/410334670/stock-photo-the-chemical-reaction-in-the-laboratory-410334670.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224001" y="6925381"/>
          <a:ext cx="1469890" cy="10452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754063</xdr:colOff>
      <xdr:row>13</xdr:row>
      <xdr:rowOff>63498</xdr:rowOff>
    </xdr:from>
    <xdr:to>
      <xdr:col>9</xdr:col>
      <xdr:colOff>1885847</xdr:colOff>
      <xdr:row>13</xdr:row>
      <xdr:rowOff>1542939</xdr:rowOff>
    </xdr:to>
    <xdr:pic>
      <xdr:nvPicPr>
        <xdr:cNvPr id="6" name="Picture 4" descr="http://thumb1.shutterstock.com/display_pic_with_logo/4211659/407701168/stock-photo-scientist-making-chemistry-experiments-in-laboratory-407701168.jp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4470063" y="8358186"/>
          <a:ext cx="1131784" cy="1479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627063</xdr:colOff>
      <xdr:row>14</xdr:row>
      <xdr:rowOff>39688</xdr:rowOff>
    </xdr:from>
    <xdr:to>
      <xdr:col>9</xdr:col>
      <xdr:colOff>2159649</xdr:colOff>
      <xdr:row>15</xdr:row>
      <xdr:rowOff>4695</xdr:rowOff>
    </xdr:to>
    <xdr:pic>
      <xdr:nvPicPr>
        <xdr:cNvPr id="8" name="Imagen 7"/>
        <xdr:cNvPicPr>
          <a:picLocks noChangeAspect="1"/>
        </xdr:cNvPicPr>
      </xdr:nvPicPr>
      <xdr:blipFill rotWithShape="1">
        <a:blip xmlns:r="http://schemas.openxmlformats.org/officeDocument/2006/relationships" r:embed="rId4"/>
        <a:srcRect l="40960" t="34991" r="47261" b="44763"/>
        <a:stretch/>
      </xdr:blipFill>
      <xdr:spPr>
        <a:xfrm>
          <a:off x="14343063" y="9898063"/>
          <a:ext cx="1532586" cy="1481070"/>
        </a:xfrm>
        <a:prstGeom prst="rect">
          <a:avLst/>
        </a:prstGeom>
      </xdr:spPr>
    </xdr:pic>
    <xdr:clientData/>
  </xdr:twoCellAnchor>
  <xdr:twoCellAnchor editAs="oneCell">
    <xdr:from>
      <xdr:col>9</xdr:col>
      <xdr:colOff>444500</xdr:colOff>
      <xdr:row>15</xdr:row>
      <xdr:rowOff>126313</xdr:rowOff>
    </xdr:from>
    <xdr:to>
      <xdr:col>9</xdr:col>
      <xdr:colOff>2200741</xdr:colOff>
      <xdr:row>15</xdr:row>
      <xdr:rowOff>1371293</xdr:rowOff>
    </xdr:to>
    <xdr:pic>
      <xdr:nvPicPr>
        <xdr:cNvPr id="11" name="Picture 2" descr="Fuming smoke from chemical reaction. A simple chemistry experiment that shows a vigorous reaction releasing lots of non-toxic white fume. - stock photo"/>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160500" y="11500751"/>
          <a:ext cx="1756241" cy="1244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378793</xdr:colOff>
      <xdr:row>16</xdr:row>
      <xdr:rowOff>23811</xdr:rowOff>
    </xdr:from>
    <xdr:to>
      <xdr:col>9</xdr:col>
      <xdr:colOff>2445580</xdr:colOff>
      <xdr:row>17</xdr:row>
      <xdr:rowOff>8451</xdr:rowOff>
    </xdr:to>
    <xdr:pic>
      <xdr:nvPicPr>
        <xdr:cNvPr id="12" name="Imagen 11"/>
        <xdr:cNvPicPr>
          <a:picLocks noChangeAspect="1"/>
        </xdr:cNvPicPr>
      </xdr:nvPicPr>
      <xdr:blipFill>
        <a:blip xmlns:r="http://schemas.openxmlformats.org/officeDocument/2006/relationships" r:embed="rId6"/>
        <a:stretch>
          <a:fillRect/>
        </a:stretch>
      </xdr:blipFill>
      <xdr:spPr>
        <a:xfrm>
          <a:off x="14094793" y="12922249"/>
          <a:ext cx="2066787" cy="1548327"/>
        </a:xfrm>
        <a:prstGeom prst="rect">
          <a:avLst/>
        </a:prstGeom>
      </xdr:spPr>
    </xdr:pic>
    <xdr:clientData/>
  </xdr:twoCellAnchor>
  <xdr:twoCellAnchor editAs="oneCell">
    <xdr:from>
      <xdr:col>9</xdr:col>
      <xdr:colOff>494230</xdr:colOff>
      <xdr:row>17</xdr:row>
      <xdr:rowOff>7938</xdr:rowOff>
    </xdr:from>
    <xdr:to>
      <xdr:col>9</xdr:col>
      <xdr:colOff>2154796</xdr:colOff>
      <xdr:row>17</xdr:row>
      <xdr:rowOff>1382112</xdr:rowOff>
    </xdr:to>
    <xdr:pic>
      <xdr:nvPicPr>
        <xdr:cNvPr id="13" name="Imagen 12"/>
        <xdr:cNvPicPr>
          <a:picLocks noChangeAspect="1"/>
        </xdr:cNvPicPr>
      </xdr:nvPicPr>
      <xdr:blipFill>
        <a:blip xmlns:r="http://schemas.openxmlformats.org/officeDocument/2006/relationships" r:embed="rId7"/>
        <a:stretch>
          <a:fillRect/>
        </a:stretch>
      </xdr:blipFill>
      <xdr:spPr>
        <a:xfrm>
          <a:off x="14210230" y="14470063"/>
          <a:ext cx="1660566" cy="1374174"/>
        </a:xfrm>
        <a:prstGeom prst="rect">
          <a:avLst/>
        </a:prstGeom>
      </xdr:spPr>
    </xdr:pic>
    <xdr:clientData/>
  </xdr:twoCellAnchor>
  <xdr:twoCellAnchor editAs="oneCell">
    <xdr:from>
      <xdr:col>9</xdr:col>
      <xdr:colOff>518331</xdr:colOff>
      <xdr:row>18</xdr:row>
      <xdr:rowOff>95249</xdr:rowOff>
    </xdr:from>
    <xdr:to>
      <xdr:col>9</xdr:col>
      <xdr:colOff>2543657</xdr:colOff>
      <xdr:row>18</xdr:row>
      <xdr:rowOff>1404034</xdr:rowOff>
    </xdr:to>
    <xdr:pic>
      <xdr:nvPicPr>
        <xdr:cNvPr id="14" name="Imagen 13"/>
        <xdr:cNvPicPr>
          <a:picLocks noChangeAspect="1"/>
        </xdr:cNvPicPr>
      </xdr:nvPicPr>
      <xdr:blipFill>
        <a:blip xmlns:r="http://schemas.openxmlformats.org/officeDocument/2006/relationships" r:embed="rId8"/>
        <a:stretch>
          <a:fillRect/>
        </a:stretch>
      </xdr:blipFill>
      <xdr:spPr>
        <a:xfrm>
          <a:off x="14234331" y="16121062"/>
          <a:ext cx="2025326" cy="1308785"/>
        </a:xfrm>
        <a:prstGeom prst="rect">
          <a:avLst/>
        </a:prstGeom>
      </xdr:spPr>
    </xdr:pic>
    <xdr:clientData/>
  </xdr:twoCellAnchor>
  <xdr:twoCellAnchor editAs="oneCell">
    <xdr:from>
      <xdr:col>9</xdr:col>
      <xdr:colOff>254000</xdr:colOff>
      <xdr:row>19</xdr:row>
      <xdr:rowOff>39687</xdr:rowOff>
    </xdr:from>
    <xdr:to>
      <xdr:col>9</xdr:col>
      <xdr:colOff>2822506</xdr:colOff>
      <xdr:row>19</xdr:row>
      <xdr:rowOff>1501132</xdr:rowOff>
    </xdr:to>
    <xdr:pic>
      <xdr:nvPicPr>
        <xdr:cNvPr id="15" name="Imagen 14"/>
        <xdr:cNvPicPr>
          <a:picLocks noChangeAspect="1"/>
        </xdr:cNvPicPr>
      </xdr:nvPicPr>
      <xdr:blipFill>
        <a:blip xmlns:r="http://schemas.openxmlformats.org/officeDocument/2006/relationships" r:embed="rId9"/>
        <a:stretch>
          <a:fillRect/>
        </a:stretch>
      </xdr:blipFill>
      <xdr:spPr>
        <a:xfrm>
          <a:off x="13970000" y="17629187"/>
          <a:ext cx="2568506" cy="1461445"/>
        </a:xfrm>
        <a:prstGeom prst="rect">
          <a:avLst/>
        </a:prstGeom>
      </xdr:spPr>
    </xdr:pic>
    <xdr:clientData/>
  </xdr:twoCellAnchor>
  <xdr:twoCellAnchor editAs="oneCell">
    <xdr:from>
      <xdr:col>9</xdr:col>
      <xdr:colOff>277812</xdr:colOff>
      <xdr:row>20</xdr:row>
      <xdr:rowOff>119063</xdr:rowOff>
    </xdr:from>
    <xdr:to>
      <xdr:col>9</xdr:col>
      <xdr:colOff>1967854</xdr:colOff>
      <xdr:row>20</xdr:row>
      <xdr:rowOff>1320871</xdr:rowOff>
    </xdr:to>
    <xdr:pic>
      <xdr:nvPicPr>
        <xdr:cNvPr id="16" name="Picture 4" descr="http://thumb9.shutterstock.com/display_pic_with_logo/91282/91282,1298530498,2/stock-photo-young-clinician-making-experiment-with-steaming-liquid-in-laboratory-71836375.jp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993812" y="19272251"/>
          <a:ext cx="1690042" cy="1201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603250</xdr:colOff>
      <xdr:row>21</xdr:row>
      <xdr:rowOff>87312</xdr:rowOff>
    </xdr:from>
    <xdr:to>
      <xdr:col>9</xdr:col>
      <xdr:colOff>2605645</xdr:colOff>
      <xdr:row>21</xdr:row>
      <xdr:rowOff>1515688</xdr:rowOff>
    </xdr:to>
    <xdr:pic>
      <xdr:nvPicPr>
        <xdr:cNvPr id="17" name="Picture 6" descr="http://thumb7.shutterstock.com/display_pic_with_logo/800989/127915115/stock-photo-glass-laboratory-apparatus-with-color-water-127915115.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4319250" y="20804187"/>
          <a:ext cx="2002395" cy="14283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633036</xdr:colOff>
      <xdr:row>22</xdr:row>
      <xdr:rowOff>166688</xdr:rowOff>
    </xdr:from>
    <xdr:to>
      <xdr:col>9</xdr:col>
      <xdr:colOff>1838100</xdr:colOff>
      <xdr:row>22</xdr:row>
      <xdr:rowOff>1174371</xdr:rowOff>
    </xdr:to>
    <xdr:pic>
      <xdr:nvPicPr>
        <xdr:cNvPr id="18" name="Imagen 17"/>
        <xdr:cNvPicPr>
          <a:picLocks noChangeAspect="1"/>
        </xdr:cNvPicPr>
      </xdr:nvPicPr>
      <xdr:blipFill>
        <a:blip xmlns:r="http://schemas.openxmlformats.org/officeDocument/2006/relationships" r:embed="rId12"/>
        <a:stretch>
          <a:fillRect/>
        </a:stretch>
      </xdr:blipFill>
      <xdr:spPr>
        <a:xfrm>
          <a:off x="14349036" y="22447251"/>
          <a:ext cx="1205064" cy="1007683"/>
        </a:xfrm>
        <a:prstGeom prst="rect">
          <a:avLst/>
        </a:prstGeom>
      </xdr:spPr>
    </xdr:pic>
    <xdr:clientData/>
  </xdr:twoCellAnchor>
  <xdr:twoCellAnchor editAs="oneCell">
    <xdr:from>
      <xdr:col>9</xdr:col>
      <xdr:colOff>373063</xdr:colOff>
      <xdr:row>23</xdr:row>
      <xdr:rowOff>214370</xdr:rowOff>
    </xdr:from>
    <xdr:to>
      <xdr:col>9</xdr:col>
      <xdr:colOff>3017702</xdr:colOff>
      <xdr:row>23</xdr:row>
      <xdr:rowOff>928616</xdr:rowOff>
    </xdr:to>
    <xdr:pic>
      <xdr:nvPicPr>
        <xdr:cNvPr id="19" name="Imagen 18"/>
        <xdr:cNvPicPr>
          <a:picLocks noChangeAspect="1"/>
        </xdr:cNvPicPr>
      </xdr:nvPicPr>
      <xdr:blipFill>
        <a:blip xmlns:r="http://schemas.openxmlformats.org/officeDocument/2006/relationships" r:embed="rId13"/>
        <a:stretch>
          <a:fillRect/>
        </a:stretch>
      </xdr:blipFill>
      <xdr:spPr>
        <a:xfrm>
          <a:off x="14089063" y="24034808"/>
          <a:ext cx="2644639" cy="714246"/>
        </a:xfrm>
        <a:prstGeom prst="rect">
          <a:avLst/>
        </a:prstGeom>
      </xdr:spPr>
    </xdr:pic>
    <xdr:clientData/>
  </xdr:twoCellAnchor>
  <xdr:twoCellAnchor editAs="oneCell">
    <xdr:from>
      <xdr:col>9</xdr:col>
      <xdr:colOff>190198</xdr:colOff>
      <xdr:row>24</xdr:row>
      <xdr:rowOff>95250</xdr:rowOff>
    </xdr:from>
    <xdr:to>
      <xdr:col>9</xdr:col>
      <xdr:colOff>2912544</xdr:colOff>
      <xdr:row>24</xdr:row>
      <xdr:rowOff>1281291</xdr:rowOff>
    </xdr:to>
    <xdr:pic>
      <xdr:nvPicPr>
        <xdr:cNvPr id="20" name="Imagen 19"/>
        <xdr:cNvPicPr>
          <a:picLocks noChangeAspect="1"/>
        </xdr:cNvPicPr>
      </xdr:nvPicPr>
      <xdr:blipFill>
        <a:blip xmlns:r="http://schemas.openxmlformats.org/officeDocument/2006/relationships" r:embed="rId14"/>
        <a:stretch>
          <a:fillRect/>
        </a:stretch>
      </xdr:blipFill>
      <xdr:spPr>
        <a:xfrm>
          <a:off x="13906198" y="25447625"/>
          <a:ext cx="2722346" cy="1186041"/>
        </a:xfrm>
        <a:prstGeom prst="rect">
          <a:avLst/>
        </a:prstGeom>
      </xdr:spPr>
    </xdr:pic>
    <xdr:clientData/>
  </xdr:twoCellAnchor>
  <xdr:twoCellAnchor editAs="oneCell">
    <xdr:from>
      <xdr:col>9</xdr:col>
      <xdr:colOff>822882</xdr:colOff>
      <xdr:row>25</xdr:row>
      <xdr:rowOff>198437</xdr:rowOff>
    </xdr:from>
    <xdr:to>
      <xdr:col>9</xdr:col>
      <xdr:colOff>2429087</xdr:colOff>
      <xdr:row>25</xdr:row>
      <xdr:rowOff>1476263</xdr:rowOff>
    </xdr:to>
    <xdr:pic>
      <xdr:nvPicPr>
        <xdr:cNvPr id="21" name="Picture 2" descr="http://thumb1.shutterstock.com/display_pic_with_logo/479374/479374,1270610696,4/stock-photo-a-student-makes-up-a-solution-in-the-chemistry-class-50380687.jp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4538882" y="27114500"/>
          <a:ext cx="1606205" cy="1277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754063</xdr:colOff>
      <xdr:row>26</xdr:row>
      <xdr:rowOff>272115</xdr:rowOff>
    </xdr:from>
    <xdr:to>
      <xdr:col>9</xdr:col>
      <xdr:colOff>2296355</xdr:colOff>
      <xdr:row>26</xdr:row>
      <xdr:rowOff>1365429</xdr:rowOff>
    </xdr:to>
    <xdr:pic>
      <xdr:nvPicPr>
        <xdr:cNvPr id="22" name="Picture 6" descr="http://thumb9.shutterstock.com/display_pic_with_logo/56594/56594,1207059294,2/stock-photo-glass-flasks-on-black-background-11001583.jpg"/>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4470063" y="28751865"/>
          <a:ext cx="1542292" cy="1093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417061</xdr:colOff>
      <xdr:row>27</xdr:row>
      <xdr:rowOff>150813</xdr:rowOff>
    </xdr:from>
    <xdr:to>
      <xdr:col>9</xdr:col>
      <xdr:colOff>1973217</xdr:colOff>
      <xdr:row>27</xdr:row>
      <xdr:rowOff>1513513</xdr:rowOff>
    </xdr:to>
    <xdr:pic>
      <xdr:nvPicPr>
        <xdr:cNvPr id="23" name="Picture 2" descr="http://thumb9.shutterstock.com/display_pic_with_logo/225247/225247,1273406489,6/stock-photo-wringing-a-sponge-a-woman-s-hand-ringing-a-sponge-out-52668991.jp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4133061" y="30186313"/>
          <a:ext cx="1556156" cy="1362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871634</xdr:colOff>
      <xdr:row>28</xdr:row>
      <xdr:rowOff>253999</xdr:rowOff>
    </xdr:from>
    <xdr:to>
      <xdr:col>9</xdr:col>
      <xdr:colOff>1937975</xdr:colOff>
      <xdr:row>28</xdr:row>
      <xdr:rowOff>1012286</xdr:rowOff>
    </xdr:to>
    <xdr:pic>
      <xdr:nvPicPr>
        <xdr:cNvPr id="24" name="Picture 6" descr="http://thumb9.shutterstock.com/display_pic_with_logo/148426/328578116/stock-photo-scientific-researcher-holding-at-a-liquid-solution-in-a-lab-328578116.jp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4587634" y="31853187"/>
          <a:ext cx="1066341" cy="758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333375</xdr:colOff>
      <xdr:row>29</xdr:row>
      <xdr:rowOff>55562</xdr:rowOff>
    </xdr:from>
    <xdr:to>
      <xdr:col>9</xdr:col>
      <xdr:colOff>2620687</xdr:colOff>
      <xdr:row>29</xdr:row>
      <xdr:rowOff>1152432</xdr:rowOff>
    </xdr:to>
    <xdr:pic>
      <xdr:nvPicPr>
        <xdr:cNvPr id="25" name="Imagen 24"/>
        <xdr:cNvPicPr>
          <a:picLocks noChangeAspect="1"/>
        </xdr:cNvPicPr>
      </xdr:nvPicPr>
      <xdr:blipFill rotWithShape="1">
        <a:blip xmlns:r="http://schemas.openxmlformats.org/officeDocument/2006/relationships" r:embed="rId19"/>
        <a:srcRect l="29774" t="29709" r="26673" b="33143"/>
        <a:stretch/>
      </xdr:blipFill>
      <xdr:spPr>
        <a:xfrm>
          <a:off x="14049375" y="33123187"/>
          <a:ext cx="2287312" cy="1096870"/>
        </a:xfrm>
        <a:prstGeom prst="rect">
          <a:avLst/>
        </a:prstGeom>
      </xdr:spPr>
    </xdr:pic>
    <xdr:clientData/>
  </xdr:twoCellAnchor>
  <xdr:twoCellAnchor editAs="oneCell">
    <xdr:from>
      <xdr:col>9</xdr:col>
      <xdr:colOff>492125</xdr:colOff>
      <xdr:row>29</xdr:row>
      <xdr:rowOff>1555750</xdr:rowOff>
    </xdr:from>
    <xdr:to>
      <xdr:col>9</xdr:col>
      <xdr:colOff>2952163</xdr:colOff>
      <xdr:row>30</xdr:row>
      <xdr:rowOff>1408738</xdr:rowOff>
    </xdr:to>
    <xdr:pic>
      <xdr:nvPicPr>
        <xdr:cNvPr id="26" name="Imagen 25"/>
        <xdr:cNvPicPr>
          <a:picLocks noChangeAspect="1"/>
        </xdr:cNvPicPr>
      </xdr:nvPicPr>
      <xdr:blipFill>
        <a:blip xmlns:r="http://schemas.openxmlformats.org/officeDocument/2006/relationships" r:embed="rId20"/>
        <a:stretch>
          <a:fillRect/>
        </a:stretch>
      </xdr:blipFill>
      <xdr:spPr>
        <a:xfrm>
          <a:off x="14208125" y="34623375"/>
          <a:ext cx="2460038" cy="1416676"/>
        </a:xfrm>
        <a:prstGeom prst="rect">
          <a:avLst/>
        </a:prstGeom>
      </xdr:spPr>
    </xdr:pic>
    <xdr:clientData/>
  </xdr:twoCellAnchor>
  <xdr:twoCellAnchor editAs="oneCell">
    <xdr:from>
      <xdr:col>9</xdr:col>
      <xdr:colOff>515937</xdr:colOff>
      <xdr:row>31</xdr:row>
      <xdr:rowOff>134938</xdr:rowOff>
    </xdr:from>
    <xdr:to>
      <xdr:col>9</xdr:col>
      <xdr:colOff>2628073</xdr:colOff>
      <xdr:row>31</xdr:row>
      <xdr:rowOff>1384189</xdr:rowOff>
    </xdr:to>
    <xdr:pic>
      <xdr:nvPicPr>
        <xdr:cNvPr id="27" name="Imagen 26"/>
        <xdr:cNvPicPr>
          <a:picLocks noChangeAspect="1"/>
        </xdr:cNvPicPr>
      </xdr:nvPicPr>
      <xdr:blipFill rotWithShape="1">
        <a:blip xmlns:r="http://schemas.openxmlformats.org/officeDocument/2006/relationships" r:embed="rId21"/>
        <a:srcRect l="28982" t="41857" r="54784" b="41065"/>
        <a:stretch/>
      </xdr:blipFill>
      <xdr:spPr>
        <a:xfrm>
          <a:off x="14231937" y="36210876"/>
          <a:ext cx="2112136" cy="1249251"/>
        </a:xfrm>
        <a:prstGeom prst="rect">
          <a:avLst/>
        </a:prstGeom>
      </xdr:spPr>
    </xdr:pic>
    <xdr:clientData/>
  </xdr:twoCellAnchor>
  <xdr:twoCellAnchor editAs="oneCell">
    <xdr:from>
      <xdr:col>9</xdr:col>
      <xdr:colOff>960438</xdr:colOff>
      <xdr:row>32</xdr:row>
      <xdr:rowOff>39687</xdr:rowOff>
    </xdr:from>
    <xdr:to>
      <xdr:col>9</xdr:col>
      <xdr:colOff>2570297</xdr:colOff>
      <xdr:row>32</xdr:row>
      <xdr:rowOff>1495001</xdr:rowOff>
    </xdr:to>
    <xdr:pic>
      <xdr:nvPicPr>
        <xdr:cNvPr id="28" name="Imagen 27"/>
        <xdr:cNvPicPr>
          <a:picLocks noChangeAspect="1"/>
        </xdr:cNvPicPr>
      </xdr:nvPicPr>
      <xdr:blipFill rotWithShape="1">
        <a:blip xmlns:r="http://schemas.openxmlformats.org/officeDocument/2006/relationships" r:embed="rId21"/>
        <a:srcRect l="59470" t="37632" r="28157" b="42474"/>
        <a:stretch/>
      </xdr:blipFill>
      <xdr:spPr>
        <a:xfrm>
          <a:off x="14676438" y="37631687"/>
          <a:ext cx="1609859" cy="1455314"/>
        </a:xfrm>
        <a:prstGeom prst="rect">
          <a:avLst/>
        </a:prstGeom>
      </xdr:spPr>
    </xdr:pic>
    <xdr:clientData/>
  </xdr:twoCellAnchor>
  <xdr:twoCellAnchor editAs="oneCell">
    <xdr:from>
      <xdr:col>9</xdr:col>
      <xdr:colOff>500063</xdr:colOff>
      <xdr:row>33</xdr:row>
      <xdr:rowOff>224816</xdr:rowOff>
    </xdr:from>
    <xdr:to>
      <xdr:col>9</xdr:col>
      <xdr:colOff>2991641</xdr:colOff>
      <xdr:row>33</xdr:row>
      <xdr:rowOff>1328798</xdr:rowOff>
    </xdr:to>
    <xdr:pic>
      <xdr:nvPicPr>
        <xdr:cNvPr id="29" name="Imagen 28"/>
        <xdr:cNvPicPr>
          <a:picLocks noChangeAspect="1"/>
        </xdr:cNvPicPr>
      </xdr:nvPicPr>
      <xdr:blipFill>
        <a:blip xmlns:r="http://schemas.openxmlformats.org/officeDocument/2006/relationships" r:embed="rId22"/>
        <a:stretch>
          <a:fillRect/>
        </a:stretch>
      </xdr:blipFill>
      <xdr:spPr>
        <a:xfrm>
          <a:off x="14216063" y="39380504"/>
          <a:ext cx="2491578" cy="1103982"/>
        </a:xfrm>
        <a:prstGeom prst="rect">
          <a:avLst/>
        </a:prstGeom>
      </xdr:spPr>
    </xdr:pic>
    <xdr:clientData/>
  </xdr:twoCellAnchor>
  <xdr:twoCellAnchor editAs="oneCell">
    <xdr:from>
      <xdr:col>9</xdr:col>
      <xdr:colOff>420687</xdr:colOff>
      <xdr:row>34</xdr:row>
      <xdr:rowOff>203643</xdr:rowOff>
    </xdr:from>
    <xdr:to>
      <xdr:col>9</xdr:col>
      <xdr:colOff>2396680</xdr:colOff>
      <xdr:row>34</xdr:row>
      <xdr:rowOff>1037992</xdr:rowOff>
    </xdr:to>
    <xdr:pic>
      <xdr:nvPicPr>
        <xdr:cNvPr id="30" name="Imagen 29"/>
        <xdr:cNvPicPr>
          <a:picLocks noChangeAspect="1"/>
        </xdr:cNvPicPr>
      </xdr:nvPicPr>
      <xdr:blipFill>
        <a:blip xmlns:r="http://schemas.openxmlformats.org/officeDocument/2006/relationships" r:embed="rId23"/>
        <a:stretch>
          <a:fillRect/>
        </a:stretch>
      </xdr:blipFill>
      <xdr:spPr>
        <a:xfrm>
          <a:off x="14136687" y="40923018"/>
          <a:ext cx="1975993" cy="834349"/>
        </a:xfrm>
        <a:prstGeom prst="rect">
          <a:avLst/>
        </a:prstGeom>
      </xdr:spPr>
    </xdr:pic>
    <xdr:clientData/>
  </xdr:twoCellAnchor>
  <xdr:twoCellAnchor editAs="oneCell">
    <xdr:from>
      <xdr:col>9</xdr:col>
      <xdr:colOff>404813</xdr:colOff>
      <xdr:row>35</xdr:row>
      <xdr:rowOff>238125</xdr:rowOff>
    </xdr:from>
    <xdr:to>
      <xdr:col>9</xdr:col>
      <xdr:colOff>2647958</xdr:colOff>
      <xdr:row>35</xdr:row>
      <xdr:rowOff>1251712</xdr:rowOff>
    </xdr:to>
    <xdr:pic>
      <xdr:nvPicPr>
        <xdr:cNvPr id="32" name="Imagen 31"/>
        <xdr:cNvPicPr>
          <a:picLocks noChangeAspect="1"/>
        </xdr:cNvPicPr>
      </xdr:nvPicPr>
      <xdr:blipFill>
        <a:blip xmlns:r="http://schemas.openxmlformats.org/officeDocument/2006/relationships" r:embed="rId24"/>
        <a:stretch>
          <a:fillRect/>
        </a:stretch>
      </xdr:blipFill>
      <xdr:spPr>
        <a:xfrm>
          <a:off x="14120813" y="42521188"/>
          <a:ext cx="2243145" cy="1013587"/>
        </a:xfrm>
        <a:prstGeom prst="rect">
          <a:avLst/>
        </a:prstGeom>
      </xdr:spPr>
    </xdr:pic>
    <xdr:clientData/>
  </xdr:twoCellAnchor>
  <xdr:twoCellAnchor>
    <xdr:from>
      <xdr:col>9</xdr:col>
      <xdr:colOff>15875</xdr:colOff>
      <xdr:row>36</xdr:row>
      <xdr:rowOff>607445</xdr:rowOff>
    </xdr:from>
    <xdr:to>
      <xdr:col>9</xdr:col>
      <xdr:colOff>3038475</xdr:colOff>
      <xdr:row>36</xdr:row>
      <xdr:rowOff>1050926</xdr:rowOff>
    </xdr:to>
    <xdr:pic>
      <xdr:nvPicPr>
        <xdr:cNvPr id="33" name="Imagen 32"/>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3731875" y="44454195"/>
          <a:ext cx="3022600" cy="44348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769938</xdr:colOff>
      <xdr:row>37</xdr:row>
      <xdr:rowOff>443161</xdr:rowOff>
    </xdr:from>
    <xdr:to>
      <xdr:col>9</xdr:col>
      <xdr:colOff>2573338</xdr:colOff>
      <xdr:row>37</xdr:row>
      <xdr:rowOff>835025</xdr:rowOff>
    </xdr:to>
    <xdr:pic>
      <xdr:nvPicPr>
        <xdr:cNvPr id="34" name="Imagen 4"/>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l="27895" t="62808" r="34689" b="22931"/>
        <a:stretch>
          <a:fillRect/>
        </a:stretch>
      </xdr:blipFill>
      <xdr:spPr bwMode="auto">
        <a:xfrm>
          <a:off x="14485938" y="45853599"/>
          <a:ext cx="1803400" cy="3918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222249</xdr:colOff>
      <xdr:row>38</xdr:row>
      <xdr:rowOff>484602</xdr:rowOff>
    </xdr:from>
    <xdr:to>
      <xdr:col>9</xdr:col>
      <xdr:colOff>2760662</xdr:colOff>
      <xdr:row>38</xdr:row>
      <xdr:rowOff>1096961</xdr:rowOff>
    </xdr:to>
    <xdr:pic>
      <xdr:nvPicPr>
        <xdr:cNvPr id="35" name="Imagen 34"/>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3938249" y="47403165"/>
          <a:ext cx="2538413" cy="61235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563562</xdr:colOff>
      <xdr:row>39</xdr:row>
      <xdr:rowOff>112396</xdr:rowOff>
    </xdr:from>
    <xdr:to>
      <xdr:col>9</xdr:col>
      <xdr:colOff>2411412</xdr:colOff>
      <xdr:row>39</xdr:row>
      <xdr:rowOff>1139825</xdr:rowOff>
    </xdr:to>
    <xdr:pic>
      <xdr:nvPicPr>
        <xdr:cNvPr id="36" name="Imagen 35"/>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4279562" y="48562896"/>
          <a:ext cx="1847850" cy="10274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523875</xdr:colOff>
      <xdr:row>40</xdr:row>
      <xdr:rowOff>595545</xdr:rowOff>
    </xdr:from>
    <xdr:to>
      <xdr:col>9</xdr:col>
      <xdr:colOff>2887663</xdr:colOff>
      <xdr:row>40</xdr:row>
      <xdr:rowOff>982663</xdr:rowOff>
    </xdr:to>
    <xdr:pic>
      <xdr:nvPicPr>
        <xdr:cNvPr id="37" name="Imagen 36"/>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4239875" y="50609733"/>
          <a:ext cx="2363788" cy="38711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47625</xdr:colOff>
      <xdr:row>41</xdr:row>
      <xdr:rowOff>387137</xdr:rowOff>
    </xdr:from>
    <xdr:to>
      <xdr:col>9</xdr:col>
      <xdr:colOff>3035300</xdr:colOff>
      <xdr:row>41</xdr:row>
      <xdr:rowOff>1103311</xdr:rowOff>
    </xdr:to>
    <xdr:pic>
      <xdr:nvPicPr>
        <xdr:cNvPr id="38" name="Imagen 10"/>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l="34129" t="46611" r="30533" b="38248"/>
        <a:stretch>
          <a:fillRect/>
        </a:stretch>
      </xdr:blipFill>
      <xdr:spPr bwMode="auto">
        <a:xfrm>
          <a:off x="13763625" y="51941200"/>
          <a:ext cx="2987675" cy="7161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547687</xdr:colOff>
      <xdr:row>42</xdr:row>
      <xdr:rowOff>541626</xdr:rowOff>
    </xdr:from>
    <xdr:to>
      <xdr:col>9</xdr:col>
      <xdr:colOff>2935287</xdr:colOff>
      <xdr:row>42</xdr:row>
      <xdr:rowOff>1090612</xdr:rowOff>
    </xdr:to>
    <xdr:pic>
      <xdr:nvPicPr>
        <xdr:cNvPr id="39" name="Imagen 11"/>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l="4129" t="61940"/>
        <a:stretch>
          <a:fillRect/>
        </a:stretch>
      </xdr:blipFill>
      <xdr:spPr bwMode="auto">
        <a:xfrm>
          <a:off x="14263687" y="53635564"/>
          <a:ext cx="2387600" cy="54898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381000</xdr:colOff>
      <xdr:row>43</xdr:row>
      <xdr:rowOff>277813</xdr:rowOff>
    </xdr:from>
    <xdr:to>
      <xdr:col>9</xdr:col>
      <xdr:colOff>2762251</xdr:colOff>
      <xdr:row>43</xdr:row>
      <xdr:rowOff>1112838</xdr:rowOff>
    </xdr:to>
    <xdr:grpSp>
      <xdr:nvGrpSpPr>
        <xdr:cNvPr id="2060" name="Grupo 14"/>
        <xdr:cNvGrpSpPr>
          <a:grpSpLocks/>
        </xdr:cNvGrpSpPr>
      </xdr:nvGrpSpPr>
      <xdr:grpSpPr bwMode="auto">
        <a:xfrm>
          <a:off x="14097000" y="54792563"/>
          <a:ext cx="2381251" cy="835025"/>
          <a:chOff x="0" y="0"/>
          <a:chExt cx="9371617" cy="3652837"/>
        </a:xfrm>
      </xdr:grpSpPr>
      <xdr:pic>
        <xdr:nvPicPr>
          <xdr:cNvPr id="41" name="Imagen 2"/>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l="27498" t="34286" r="28256" b="50574"/>
          <a:stretch>
            <a:fillRect/>
          </a:stretch>
        </xdr:blipFill>
        <xdr:spPr bwMode="auto">
          <a:xfrm>
            <a:off x="0" y="1849795"/>
            <a:ext cx="9371617" cy="18030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42" name="Imagen 3"/>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l="27895" t="63336" r="27464" b="20995"/>
          <a:stretch>
            <a:fillRect/>
          </a:stretch>
        </xdr:blipFill>
        <xdr:spPr bwMode="auto">
          <a:xfrm>
            <a:off x="0" y="0"/>
            <a:ext cx="9364587" cy="18497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xdr:from>
      <xdr:col>9</xdr:col>
      <xdr:colOff>198437</xdr:colOff>
      <xdr:row>44</xdr:row>
      <xdr:rowOff>386977</xdr:rowOff>
    </xdr:from>
    <xdr:to>
      <xdr:col>9</xdr:col>
      <xdr:colOff>2859088</xdr:colOff>
      <xdr:row>44</xdr:row>
      <xdr:rowOff>966786</xdr:rowOff>
    </xdr:to>
    <xdr:pic>
      <xdr:nvPicPr>
        <xdr:cNvPr id="43" name="Imagen 16"/>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l="4620" t="54254"/>
        <a:stretch>
          <a:fillRect/>
        </a:stretch>
      </xdr:blipFill>
      <xdr:spPr bwMode="auto">
        <a:xfrm>
          <a:off x="13914437" y="56465415"/>
          <a:ext cx="2660651" cy="57980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120" zoomScaleNormal="120" zoomScalePageLayoutView="140" workbookViewId="0">
      <pane ySplit="9" topLeftCell="A37" activePane="bottomLeft" state="frozen"/>
      <selection pane="bottomLeft" activeCell="K37" sqref="K37"/>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40.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F7B</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Inicio (apaisado)</v>
      </c>
      <c r="N2" s="2">
        <v>0</v>
      </c>
      <c r="O2" s="2" t="str">
        <f>'Definición técnica de imagenes'!A3</f>
        <v>M3A</v>
      </c>
    </row>
    <row r="3" spans="1:16" ht="15.75" x14ac:dyDescent="0.25">
      <c r="A3" s="1"/>
      <c r="B3" s="4" t="s">
        <v>8</v>
      </c>
      <c r="C3" s="87">
        <v>11</v>
      </c>
      <c r="D3" s="88"/>
      <c r="F3" s="80"/>
      <c r="G3" s="81"/>
      <c r="H3" s="58"/>
      <c r="I3" s="38"/>
      <c r="J3" s="14"/>
      <c r="L3" s="2" t="s">
        <v>154</v>
      </c>
      <c r="M3" s="2" t="str">
        <f ca="1">IF($N3&lt;COUNTIF('Definición técnica de imagenes'!$A$3:$A$102,$G$5),OFFSET('Definición técnica de imagenes'!$A$1,MATCH($G$5,'Definición técnica de imagenes'!$A$1:$A$104,0)-1+$N3,1,1,1),"")</f>
        <v>Inicio (cuadrado)</v>
      </c>
      <c r="N3" s="2">
        <v>1</v>
      </c>
      <c r="O3" s="2" t="str">
        <f>'Definición técnica de imagenes'!A4</f>
        <v>M5A</v>
      </c>
    </row>
    <row r="4" spans="1:16" ht="16.5" x14ac:dyDescent="0.3">
      <c r="A4" s="1"/>
      <c r="B4" s="4" t="s">
        <v>54</v>
      </c>
      <c r="C4" s="87" t="s">
        <v>187</v>
      </c>
      <c r="D4" s="88"/>
      <c r="E4" s="5"/>
      <c r="F4" s="37" t="s">
        <v>55</v>
      </c>
      <c r="G4" s="61" t="s">
        <v>56</v>
      </c>
      <c r="H4" s="58"/>
      <c r="I4" s="38"/>
      <c r="J4" s="14"/>
      <c r="K4" s="14"/>
      <c r="M4" s="2" t="str">
        <f ca="1">IF($N4&lt;COUNTIF('Definición técnica de imagenes'!$A$3:$A$102,$G$5),OFFSET('Definición técnica de imagenes'!$A$1,MATCH($G$5,'Definición técnica de imagenes'!$A$1:$A$104,0)-1+$N4,1,1,1),"")</f>
        <v>Contenido</v>
      </c>
      <c r="N4" s="2">
        <v>2</v>
      </c>
      <c r="O4" s="2" t="str">
        <f>'Definición técnica de imagenes'!A5</f>
        <v>M6A</v>
      </c>
    </row>
    <row r="5" spans="1:16" ht="17.25" thickBot="1" x14ac:dyDescent="0.35">
      <c r="A5" s="1"/>
      <c r="B5" s="6" t="s">
        <v>1</v>
      </c>
      <c r="C5" s="89" t="s">
        <v>188</v>
      </c>
      <c r="D5" s="90"/>
      <c r="E5" s="5"/>
      <c r="F5" s="37" t="str">
        <f>IF(G4="Recurso","Motor del recurso","")</f>
        <v>Motor del recurso</v>
      </c>
      <c r="G5" s="61" t="s">
        <v>138</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F7B</v>
      </c>
      <c r="F9" s="57" t="s">
        <v>61</v>
      </c>
      <c r="G9" s="57" t="s">
        <v>59</v>
      </c>
      <c r="H9" s="57" t="s">
        <v>60</v>
      </c>
      <c r="I9" s="57" t="s">
        <v>114</v>
      </c>
      <c r="J9" s="18" t="s">
        <v>6</v>
      </c>
      <c r="K9" s="19" t="s">
        <v>7</v>
      </c>
      <c r="O9" s="2" t="str">
        <f>'Definición técnica de imagenes'!A11</f>
        <v>M10B</v>
      </c>
    </row>
    <row r="10" spans="1:16" s="11" customFormat="1" ht="123" customHeight="1" x14ac:dyDescent="0.25">
      <c r="A10" s="12" t="str">
        <f>IF(OR(B10&lt;&gt;"",J10&lt;&gt;""),"IMG01","")</f>
        <v>IMG01</v>
      </c>
      <c r="B10" s="62" t="s">
        <v>190</v>
      </c>
      <c r="C10" s="20" t="str">
        <f t="shared" ref="C10:C41" si="0">IF(OR(B10&lt;&gt;"",J10&lt;&gt;""),IF($G$4="Recurso",CONCATENATE($G$4," ",$G$5),$G$4),"")</f>
        <v>Recurso F7B</v>
      </c>
      <c r="D10" s="63" t="s">
        <v>191</v>
      </c>
      <c r="E10" s="63" t="s">
        <v>166</v>
      </c>
      <c r="F10" s="13" t="str">
        <f t="shared" ref="F10" ca="1" si="1">IF(OR(B10&lt;&gt;"",J10&lt;&gt;""),CONCATENATE($C$7,"_",$A10,IF($G$4="Cuaderno de Estudio","_small",CONCATENATE(IF(I10="","","n"),IF(LEFT($G$5,1)="F",".jpg",".png")))),"")</f>
        <v>CN_11_14_REC290_IMG01.jpg</v>
      </c>
      <c r="G10" s="13" t="str">
        <f ca="1">IF($F10&lt;&gt;"",IF($G$4="Recurso",VLOOKUP($E10,OFFSET('Definición técnica de imagenes'!$A$1,MATCH($G$5,'Definición técnica de imagenes'!$A$1:$A$104,0)-1,1,COUNTIF('Definición técnica de imagenes'!$A$3:$A$102,$G$5),5),5,FALSE),'Definición técnica de imagenes'!$F$16),"")</f>
        <v>350 x 350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c r="K10" s="64" t="s">
        <v>192</v>
      </c>
      <c r="O10" s="2" t="str">
        <f>'Definición técnica de imagenes'!A12</f>
        <v>M12D</v>
      </c>
    </row>
    <row r="11" spans="1:16" s="11" customFormat="1" ht="123" customHeight="1" x14ac:dyDescent="0.25">
      <c r="A11" s="12" t="str">
        <f t="shared" ref="A11:A18" si="3">IF(OR(B11&lt;&gt;"",J11&lt;&gt;""),CONCATENATE(LEFT(A10,3),IF(MID(A10,4,2)+1&lt;10,CONCATENATE("0",MID(A10,4,2)+1))),"")</f>
        <v>IMG02</v>
      </c>
      <c r="B11" s="62" t="s">
        <v>190</v>
      </c>
      <c r="C11" s="20" t="str">
        <f t="shared" si="0"/>
        <v>Recurso F7B</v>
      </c>
      <c r="D11" s="63" t="s">
        <v>191</v>
      </c>
      <c r="E11" s="63" t="s">
        <v>166</v>
      </c>
      <c r="F11" s="13" t="str">
        <f t="shared" ref="F11:F74" ca="1" si="4">IF(OR(B11&lt;&gt;"",J11&lt;&gt;""),CONCATENATE($C$7,"_",$A11,IF($G$4="Cuaderno de Estudio","_small",CONCATENATE(IF(I11="","","n"),IF(LEFT($G$5,1)="F",".jpg",".png")))),"")</f>
        <v>CN_11_14_REC290_IMG02.jpg</v>
      </c>
      <c r="G11" s="13" t="str">
        <f ca="1">IF($F11&lt;&gt;"",IF($G$4="Recurso",VLOOKUP($E11,OFFSET('Definición técnica de imagenes'!$A$1,MATCH($G$5,'Definición técnica de imagenes'!$A$1:$A$104,0)-1,1,COUNTIF('Definición técnica de imagenes'!$A$3:$A$102,$G$5),5),5,FALSE),'Definición técnica de imagenes'!$F$16),"")</f>
        <v>350 x 350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c r="K11" s="65" t="s">
        <v>193</v>
      </c>
      <c r="O11" s="2" t="str">
        <f>'Definición técnica de imagenes'!A13</f>
        <v>M101</v>
      </c>
    </row>
    <row r="12" spans="1:16" s="11" customFormat="1" ht="117" customHeight="1" x14ac:dyDescent="0.25">
      <c r="A12" s="12" t="str">
        <f t="shared" si="3"/>
        <v>IMG03</v>
      </c>
      <c r="B12" s="62" t="s">
        <v>194</v>
      </c>
      <c r="C12" s="20" t="str">
        <f t="shared" si="0"/>
        <v>Recurso F7B</v>
      </c>
      <c r="D12" s="63" t="s">
        <v>195</v>
      </c>
      <c r="E12" s="63" t="s">
        <v>166</v>
      </c>
      <c r="F12" s="13" t="str">
        <f t="shared" ca="1" si="4"/>
        <v>CN_11_14_REC290_IMG03.jpg</v>
      </c>
      <c r="G12" s="13" t="str">
        <f ca="1">IF($F12&lt;&gt;"",IF($G$4="Recurso",VLOOKUP($E12,OFFSET('Definición técnica de imagenes'!$A$1,MATCH($G$5,'Definición técnica de imagenes'!$A$1:$A$104,0)-1,1,COUNTIF('Definición técnica de imagenes'!$A$3:$A$102,$G$5),5),5,FALSE),'Definición técnica de imagenes'!$F$16),"")</f>
        <v>350 x 350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c r="K12" s="64"/>
      <c r="O12" s="2" t="str">
        <f>'Definición técnica de imagenes'!A18</f>
        <v>Diaporama F1</v>
      </c>
    </row>
    <row r="13" spans="1:16" s="11" customFormat="1" ht="123" customHeight="1" x14ac:dyDescent="0.25">
      <c r="A13" s="12" t="str">
        <f t="shared" si="3"/>
        <v>IMG04</v>
      </c>
      <c r="B13" s="62" t="s">
        <v>196</v>
      </c>
      <c r="C13" s="20" t="str">
        <f t="shared" si="0"/>
        <v>Recurso F7B</v>
      </c>
      <c r="D13" s="63" t="s">
        <v>195</v>
      </c>
      <c r="E13" s="63" t="s">
        <v>166</v>
      </c>
      <c r="F13" s="13" t="str">
        <f t="shared" ca="1" si="4"/>
        <v>CN_11_14_REC290_IMG04.jpg</v>
      </c>
      <c r="G13" s="13" t="str">
        <f ca="1">IF($F13&lt;&gt;"",IF($G$4="Recurso",VLOOKUP($E13,OFFSET('Definición técnica de imagenes'!$A$1,MATCH($G$5,'Definición técnica de imagenes'!$A$1:$A$104,0)-1,1,COUNTIF('Definición técnica de imagenes'!$A$3:$A$102,$G$5),5),5,FALSE),'Definición técnica de imagenes'!$F$16),"")</f>
        <v>350 x 350 px</v>
      </c>
      <c r="H13" s="13" t="str">
        <f t="shared" ca="1" si="5"/>
        <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
      </c>
      <c r="J13" s="64"/>
      <c r="K13" s="64"/>
      <c r="O13" s="2" t="str">
        <f>'Definición técnica de imagenes'!A19</f>
        <v>F4</v>
      </c>
    </row>
    <row r="14" spans="1:16" s="11" customFormat="1" ht="123" customHeight="1" x14ac:dyDescent="0.25">
      <c r="A14" s="12" t="str">
        <f t="shared" si="3"/>
        <v>IMG05</v>
      </c>
      <c r="B14" s="62" t="s">
        <v>197</v>
      </c>
      <c r="C14" s="20" t="str">
        <f t="shared" si="0"/>
        <v>Recurso F7B</v>
      </c>
      <c r="D14" s="63" t="s">
        <v>195</v>
      </c>
      <c r="E14" s="63" t="s">
        <v>166</v>
      </c>
      <c r="F14" s="13" t="str">
        <f t="shared" ca="1" si="4"/>
        <v>CN_11_14_REC290_IMG05.jpg</v>
      </c>
      <c r="G14" s="13" t="str">
        <f ca="1">IF($F14&lt;&gt;"",IF($G$4="Recurso",VLOOKUP($E14,OFFSET('Definición técnica de imagenes'!$A$1,MATCH($G$5,'Definición técnica de imagenes'!$A$1:$A$104,0)-1,1,COUNTIF('Definición técnica de imagenes'!$A$3:$A$102,$G$5),5),5,FALSE),'Definición técnica de imagenes'!$F$16),"")</f>
        <v>350 x 350 px</v>
      </c>
      <c r="H14" s="13" t="str">
        <f t="shared" ca="1" si="5"/>
        <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
      </c>
      <c r="J14" s="64"/>
      <c r="K14" s="64"/>
      <c r="O14" s="2" t="str">
        <f>'Definición técnica de imagenes'!A22</f>
        <v>F6</v>
      </c>
    </row>
    <row r="15" spans="1:16" s="11" customFormat="1" ht="119.25" customHeight="1" x14ac:dyDescent="0.25">
      <c r="A15" s="12" t="str">
        <f t="shared" si="3"/>
        <v>IMG06</v>
      </c>
      <c r="B15" s="62" t="s">
        <v>190</v>
      </c>
      <c r="C15" s="20" t="str">
        <f t="shared" si="0"/>
        <v>Recurso F7B</v>
      </c>
      <c r="D15" s="63" t="s">
        <v>191</v>
      </c>
      <c r="E15" s="63" t="s">
        <v>166</v>
      </c>
      <c r="F15" s="13" t="str">
        <f t="shared" ca="1" si="4"/>
        <v>CN_11_14_REC290_IMG06.jpg</v>
      </c>
      <c r="G15" s="13" t="str">
        <f ca="1">IF($F15&lt;&gt;"",IF($G$4="Recurso",VLOOKUP($E15,OFFSET('Definición técnica de imagenes'!$A$1,MATCH($G$5,'Definición técnica de imagenes'!$A$1:$A$104,0)-1,1,COUNTIF('Definición técnica de imagenes'!$A$3:$A$102,$G$5),5),5,FALSE),'Definición técnica de imagenes'!$F$16),"")</f>
        <v>350 x 350 px</v>
      </c>
      <c r="H15" s="13" t="str">
        <f t="shared" ca="1" si="5"/>
        <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
      </c>
      <c r="J15" s="66"/>
      <c r="K15" s="64" t="s">
        <v>192</v>
      </c>
      <c r="O15" s="2" t="str">
        <f>'Definición técnica de imagenes'!A24</f>
        <v>F6B</v>
      </c>
    </row>
    <row r="16" spans="1:16" s="11" customFormat="1" ht="120" customHeight="1" x14ac:dyDescent="0.3">
      <c r="A16" s="12" t="str">
        <f t="shared" si="3"/>
        <v>IMG07</v>
      </c>
      <c r="B16" s="62" t="s">
        <v>198</v>
      </c>
      <c r="C16" s="20" t="str">
        <f t="shared" si="0"/>
        <v>Recurso F7B</v>
      </c>
      <c r="D16" s="63" t="s">
        <v>195</v>
      </c>
      <c r="E16" s="63" t="s">
        <v>166</v>
      </c>
      <c r="F16" s="13" t="str">
        <f t="shared" ca="1" si="4"/>
        <v>CN_11_14_REC290_IMG07.jpg</v>
      </c>
      <c r="G16" s="13" t="str">
        <f ca="1">IF($F16&lt;&gt;"",IF($G$4="Recurso",VLOOKUP($E16,OFFSET('Definición técnica de imagenes'!$A$1,MATCH($G$5,'Definición técnica de imagenes'!$A$1:$A$104,0)-1,1,COUNTIF('Definición técnica de imagenes'!$A$3:$A$102,$G$5),5),5,FALSE),'Definición técnica de imagenes'!$F$16),"")</f>
        <v>350 x 350 px</v>
      </c>
      <c r="H16" s="13" t="str">
        <f t="shared" ca="1" si="5"/>
        <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
      </c>
      <c r="J16" s="67"/>
      <c r="K16" s="68"/>
      <c r="O16" s="2" t="str">
        <f>'Definición técnica de imagenes'!A25</f>
        <v>F7</v>
      </c>
    </row>
    <row r="17" spans="1:15" s="11" customFormat="1" ht="123" customHeight="1" x14ac:dyDescent="0.25">
      <c r="A17" s="12" t="str">
        <f t="shared" si="3"/>
        <v>IMG08</v>
      </c>
      <c r="B17" s="62" t="s">
        <v>190</v>
      </c>
      <c r="C17" s="20" t="str">
        <f t="shared" si="0"/>
        <v>Recurso F7B</v>
      </c>
      <c r="D17" s="63" t="s">
        <v>191</v>
      </c>
      <c r="E17" s="63" t="s">
        <v>155</v>
      </c>
      <c r="F17" s="13" t="str">
        <f t="shared" ca="1" si="4"/>
        <v>CN_11_14_REC290_IMG08n.jpg</v>
      </c>
      <c r="G17" s="13" t="str">
        <f ca="1">IF($F17&lt;&gt;"",IF($G$4="Recurso",VLOOKUP($E17,OFFSET('Definición técnica de imagenes'!$A$1,MATCH($G$5,'Definición técnica de imagenes'!$A$1:$A$104,0)-1,1,COUNTIF('Definición técnica de imagenes'!$A$3:$A$102,$G$5),5),5,FALSE),'Definición técnica de imagenes'!$F$16),"")</f>
        <v>320 x 480 px</v>
      </c>
      <c r="H17" s="13" t="str">
        <f t="shared" ca="1" si="5"/>
        <v>CN_11_14_REC290_IMG08a.jpg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458 px</v>
      </c>
      <c r="J17" s="66"/>
      <c r="K17" s="66" t="s">
        <v>199</v>
      </c>
      <c r="O17" s="2" t="str">
        <f>'Definición técnica de imagenes'!A27</f>
        <v>F7B</v>
      </c>
    </row>
    <row r="18" spans="1:15" s="11" customFormat="1" ht="123" customHeight="1" x14ac:dyDescent="0.25">
      <c r="A18" s="12" t="str">
        <f t="shared" si="3"/>
        <v>IMG09</v>
      </c>
      <c r="B18" s="62" t="s">
        <v>190</v>
      </c>
      <c r="C18" s="20" t="str">
        <f t="shared" si="0"/>
        <v>Recurso F7B</v>
      </c>
      <c r="D18" s="63" t="s">
        <v>191</v>
      </c>
      <c r="E18" s="63" t="s">
        <v>155</v>
      </c>
      <c r="F18" s="13" t="str">
        <f t="shared" ca="1" si="4"/>
        <v>CN_11_14_REC290_IMG09n.jpg</v>
      </c>
      <c r="G18" s="13" t="str">
        <f ca="1">IF($F18&lt;&gt;"",IF($G$4="Recurso",VLOOKUP($E18,OFFSET('Definición técnica de imagenes'!$A$1,MATCH($G$5,'Definición técnica de imagenes'!$A$1:$A$104,0)-1,1,COUNTIF('Definición técnica de imagenes'!$A$3:$A$102,$G$5),5),5,FALSE),'Definición técnica de imagenes'!$F$16),"")</f>
        <v>320 x 480 px</v>
      </c>
      <c r="H18" s="13" t="str">
        <f t="shared" ca="1" si="5"/>
        <v>CN_11_14_REC290_IMG09a.jpg</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458 px</v>
      </c>
      <c r="J18" s="66"/>
      <c r="K18" s="66" t="s">
        <v>199</v>
      </c>
      <c r="O18" s="2" t="str">
        <f>'Definición técnica de imagenes'!A30</f>
        <v>F8</v>
      </c>
    </row>
    <row r="19" spans="1:15" s="11" customFormat="1" ht="123" customHeight="1" x14ac:dyDescent="0.3">
      <c r="A19" s="12" t="str">
        <f t="shared" ref="A19:A50" si="6">IF(OR(B19&lt;&gt;"",J19&lt;&gt;""),CONCATENATE(LEFT(A18,3),IF(MID(A18,4,2)+1&lt;10,CONCATENATE("0",MID(A18,4,2)+1),MID(A18,4,2)+1)),"")</f>
        <v>IMG10</v>
      </c>
      <c r="B19" s="62" t="s">
        <v>190</v>
      </c>
      <c r="C19" s="20" t="str">
        <f t="shared" si="0"/>
        <v>Recurso F7B</v>
      </c>
      <c r="D19" s="63" t="s">
        <v>191</v>
      </c>
      <c r="E19" s="63" t="s">
        <v>155</v>
      </c>
      <c r="F19" s="13" t="str">
        <f t="shared" ca="1" si="4"/>
        <v>CN_11_14_REC290_IMG10n.jpg</v>
      </c>
      <c r="G19" s="13" t="str">
        <f ca="1">IF($F19&lt;&gt;"",IF($G$4="Recurso",VLOOKUP($E19,OFFSET('Definición técnica de imagenes'!$A$1,MATCH($G$5,'Definición técnica de imagenes'!$A$1:$A$104,0)-1,1,COUNTIF('Definición técnica de imagenes'!$A$3:$A$102,$G$5),5),5,FALSE),'Definición técnica de imagenes'!$F$16),"")</f>
        <v>320 x 480 px</v>
      </c>
      <c r="H19" s="13" t="str">
        <f t="shared" ca="1" si="5"/>
        <v>CN_11_14_REC290_IMG10a.jpg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458 px</v>
      </c>
      <c r="J19" s="67"/>
      <c r="K19" s="68" t="s">
        <v>199</v>
      </c>
      <c r="O19" s="2" t="str">
        <f>'Definición técnica de imagenes'!A31</f>
        <v>F10</v>
      </c>
    </row>
    <row r="20" spans="1:15" s="11" customFormat="1" ht="123" customHeight="1" x14ac:dyDescent="0.25">
      <c r="A20" s="12" t="str">
        <f t="shared" si="6"/>
        <v>IMG11</v>
      </c>
      <c r="B20" s="62" t="s">
        <v>190</v>
      </c>
      <c r="C20" s="20" t="str">
        <f t="shared" si="0"/>
        <v>Recurso F7B</v>
      </c>
      <c r="D20" s="63" t="s">
        <v>191</v>
      </c>
      <c r="E20" s="63" t="s">
        <v>166</v>
      </c>
      <c r="F20" s="13" t="str">
        <f t="shared" ca="1" si="4"/>
        <v>CN_11_14_REC290_IMG11.jpg</v>
      </c>
      <c r="G20" s="13" t="str">
        <f ca="1">IF($F20&lt;&gt;"",IF($G$4="Recurso",VLOOKUP($E20,OFFSET('Definición técnica de imagenes'!$A$1,MATCH($G$5,'Definición técnica de imagenes'!$A$1:$A$104,0)-1,1,COUNTIF('Definición técnica de imagenes'!$A$3:$A$102,$G$5),5),5,FALSE),'Definición técnica de imagenes'!$F$16),"")</f>
        <v>350 x 350 px</v>
      </c>
      <c r="H20" s="13" t="str">
        <f t="shared" ca="1" si="5"/>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4"/>
      <c r="K20" s="66" t="s">
        <v>199</v>
      </c>
      <c r="O20" s="2" t="str">
        <f>'Definición técnica de imagenes'!A32</f>
        <v>F10B</v>
      </c>
    </row>
    <row r="21" spans="1:15" s="11" customFormat="1" ht="123" customHeight="1" x14ac:dyDescent="0.25">
      <c r="A21" s="12" t="str">
        <f t="shared" si="6"/>
        <v>IMG12</v>
      </c>
      <c r="B21" s="62" t="s">
        <v>200</v>
      </c>
      <c r="C21" s="20" t="str">
        <f t="shared" si="0"/>
        <v>Recurso F7B</v>
      </c>
      <c r="D21" s="63" t="s">
        <v>195</v>
      </c>
      <c r="E21" s="63" t="s">
        <v>166</v>
      </c>
      <c r="F21" s="13" t="str">
        <f t="shared" ca="1" si="4"/>
        <v>CN_11_14_REC290_IMG12.jpg</v>
      </c>
      <c r="G21" s="13" t="str">
        <f ca="1">IF($F21&lt;&gt;"",IF($G$4="Recurso",VLOOKUP($E21,OFFSET('Definición técnica de imagenes'!$A$1,MATCH($G$5,'Definición técnica de imagenes'!$A$1:$A$104,0)-1,1,COUNTIF('Definición técnica de imagenes'!$A$3:$A$102,$G$5),5),5,FALSE),'Definición técnica de imagenes'!$F$16),"")</f>
        <v>350 x 350 px</v>
      </c>
      <c r="H21" s="13" t="str">
        <f t="shared" ca="1" si="5"/>
        <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
      </c>
      <c r="J21" s="66"/>
      <c r="K21" s="66"/>
      <c r="O21" s="2" t="str">
        <f>'Definición técnica de imagenes'!A33</f>
        <v>F11</v>
      </c>
    </row>
    <row r="22" spans="1:15" s="11" customFormat="1" ht="123" customHeight="1" x14ac:dyDescent="0.25">
      <c r="A22" s="12" t="str">
        <f t="shared" si="6"/>
        <v>IMG13</v>
      </c>
      <c r="B22" s="62" t="s">
        <v>201</v>
      </c>
      <c r="C22" s="20" t="str">
        <f t="shared" si="0"/>
        <v>Recurso F7B</v>
      </c>
      <c r="D22" s="63" t="s">
        <v>195</v>
      </c>
      <c r="E22" s="63" t="s">
        <v>166</v>
      </c>
      <c r="F22" s="13" t="str">
        <f t="shared" ca="1" si="4"/>
        <v>CN_11_14_REC290_IMG13.jpg</v>
      </c>
      <c r="G22" s="13" t="str">
        <f ca="1">IF($F22&lt;&gt;"",IF($G$4="Recurso",VLOOKUP($E22,OFFSET('Definición técnica de imagenes'!$A$1,MATCH($G$5,'Definición técnica de imagenes'!$A$1:$A$104,0)-1,1,COUNTIF('Definición técnica de imagenes'!$A$3:$A$102,$G$5),5),5,FALSE),'Definición técnica de imagenes'!$F$16),"")</f>
        <v>350 x 350 px</v>
      </c>
      <c r="H22" s="13" t="str">
        <f t="shared" ca="1" si="5"/>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c r="K22" s="69"/>
      <c r="O22" s="2" t="str">
        <f>'Definición técnica de imagenes'!A34</f>
        <v>F12</v>
      </c>
    </row>
    <row r="23" spans="1:15" s="11" customFormat="1" ht="121.5" customHeight="1" x14ac:dyDescent="0.25">
      <c r="A23" s="12" t="str">
        <f t="shared" si="6"/>
        <v>IMG14</v>
      </c>
      <c r="B23" s="62" t="s">
        <v>190</v>
      </c>
      <c r="C23" s="20" t="str">
        <f t="shared" si="0"/>
        <v>Recurso F7B</v>
      </c>
      <c r="D23" s="63" t="s">
        <v>191</v>
      </c>
      <c r="E23" s="63" t="s">
        <v>155</v>
      </c>
      <c r="F23" s="13" t="str">
        <f t="shared" ca="1" si="4"/>
        <v>CN_11_14_REC290_IMG14n.jpg</v>
      </c>
      <c r="G23" s="13" t="str">
        <f ca="1">IF($F23&lt;&gt;"",IF($G$4="Recurso",VLOOKUP($E23,OFFSET('Definición técnica de imagenes'!$A$1,MATCH($G$5,'Definición técnica de imagenes'!$A$1:$A$104,0)-1,1,COUNTIF('Definición técnica de imagenes'!$A$3:$A$102,$G$5),5),5,FALSE),'Definición técnica de imagenes'!$F$16),"")</f>
        <v>320 x 480 px</v>
      </c>
      <c r="H23" s="13" t="str">
        <f t="shared" ca="1" si="5"/>
        <v>CN_11_14_REC290_IMG14a.jpg</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458 px</v>
      </c>
      <c r="J23" s="64"/>
      <c r="K23" s="66" t="s">
        <v>199</v>
      </c>
      <c r="O23" s="2" t="str">
        <f>'Definición técnica de imagenes'!A35</f>
        <v>F13</v>
      </c>
    </row>
    <row r="24" spans="1:15" s="11" customFormat="1" ht="120.75" customHeight="1" x14ac:dyDescent="0.25">
      <c r="A24" s="12" t="str">
        <f t="shared" si="6"/>
        <v>IMG15</v>
      </c>
      <c r="B24" s="62" t="s">
        <v>190</v>
      </c>
      <c r="C24" s="20" t="str">
        <f t="shared" si="0"/>
        <v>Recurso F7B</v>
      </c>
      <c r="D24" s="63" t="s">
        <v>191</v>
      </c>
      <c r="E24" s="63" t="s">
        <v>155</v>
      </c>
      <c r="F24" s="13" t="str">
        <f t="shared" ca="1" si="4"/>
        <v>CN_11_14_REC290_IMG15n.jpg</v>
      </c>
      <c r="G24" s="13" t="str">
        <f ca="1">IF($F24&lt;&gt;"",IF($G$4="Recurso",VLOOKUP($E24,OFFSET('Definición técnica de imagenes'!$A$1,MATCH($G$5,'Definición técnica de imagenes'!$A$1:$A$104,0)-1,1,COUNTIF('Definición técnica de imagenes'!$A$3:$A$102,$G$5),5),5,FALSE),'Definición técnica de imagenes'!$F$16),"")</f>
        <v>320 x 480 px</v>
      </c>
      <c r="H24" s="13" t="str">
        <f t="shared" ca="1" si="5"/>
        <v>CN_11_14_REC290_IMG15a.jpg</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458 px</v>
      </c>
      <c r="J24" s="63"/>
      <c r="K24" s="65" t="s">
        <v>199</v>
      </c>
      <c r="O24" s="2" t="str">
        <f>'Definición técnica de imagenes'!A37</f>
        <v>F13B</v>
      </c>
    </row>
    <row r="25" spans="1:15" s="11" customFormat="1" ht="123" customHeight="1" x14ac:dyDescent="0.25">
      <c r="A25" s="12" t="str">
        <f t="shared" si="6"/>
        <v>IMG16</v>
      </c>
      <c r="B25" s="62" t="s">
        <v>190</v>
      </c>
      <c r="C25" s="20" t="str">
        <f t="shared" si="0"/>
        <v>Recurso F7B</v>
      </c>
      <c r="D25" s="63" t="s">
        <v>191</v>
      </c>
      <c r="E25" s="63" t="s">
        <v>155</v>
      </c>
      <c r="F25" s="13" t="str">
        <f t="shared" ca="1" si="4"/>
        <v>CN_11_14_REC290_IMG16n.jpg</v>
      </c>
      <c r="G25" s="13" t="str">
        <f ca="1">IF($F25&lt;&gt;"",IF($G$4="Recurso",VLOOKUP($E25,OFFSET('Definición técnica de imagenes'!$A$1,MATCH($G$5,'Definición técnica de imagenes'!$A$1:$A$104,0)-1,1,COUNTIF('Definición técnica de imagenes'!$A$3:$A$102,$G$5),5),5,FALSE),'Definición técnica de imagenes'!$F$16),"")</f>
        <v>320 x 480 px</v>
      </c>
      <c r="H25" s="13" t="str">
        <f t="shared" ca="1" si="5"/>
        <v>CN_11_14_REC290_IMG16a.jpg</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458 px</v>
      </c>
      <c r="J25" s="63"/>
      <c r="K25" s="64" t="s">
        <v>199</v>
      </c>
    </row>
    <row r="26" spans="1:15" s="11" customFormat="1" ht="123" customHeight="1" x14ac:dyDescent="0.25">
      <c r="A26" s="12" t="str">
        <f t="shared" si="6"/>
        <v>IMG17</v>
      </c>
      <c r="B26" s="62" t="s">
        <v>202</v>
      </c>
      <c r="C26" s="20" t="str">
        <f t="shared" si="0"/>
        <v>Recurso F7B</v>
      </c>
      <c r="D26" s="63" t="s">
        <v>195</v>
      </c>
      <c r="E26" s="63" t="s">
        <v>166</v>
      </c>
      <c r="F26" s="13" t="str">
        <f t="shared" ca="1" si="4"/>
        <v>CN_11_14_REC290_IMG17.jpg</v>
      </c>
      <c r="G26" s="13" t="str">
        <f ca="1">IF($F26&lt;&gt;"",IF($G$4="Recurso",VLOOKUP($E26,OFFSET('Definición técnica de imagenes'!$A$1,MATCH($G$5,'Definición técnica de imagenes'!$A$1:$A$104,0)-1,1,COUNTIF('Definición técnica de imagenes'!$A$3:$A$102,$G$5),5),5,FALSE),'Definición técnica de imagenes'!$F$16),"")</f>
        <v>350 x 350 px</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ht="122.25" customHeight="1" x14ac:dyDescent="0.25">
      <c r="A27" s="12" t="str">
        <f t="shared" si="6"/>
        <v>IMG18</v>
      </c>
      <c r="B27" s="62" t="s">
        <v>203</v>
      </c>
      <c r="C27" s="20" t="str">
        <f t="shared" si="0"/>
        <v>Recurso F7B</v>
      </c>
      <c r="D27" s="63" t="s">
        <v>195</v>
      </c>
      <c r="E27" s="63" t="s">
        <v>166</v>
      </c>
      <c r="F27" s="13" t="str">
        <f t="shared" ca="1" si="4"/>
        <v>CN_11_14_REC290_IMG18.jpg</v>
      </c>
      <c r="G27" s="13" t="str">
        <f ca="1">IF($F27&lt;&gt;"",IF($G$4="Recurso",VLOOKUP($E27,OFFSET('Definición técnica de imagenes'!$A$1,MATCH($G$5,'Definición técnica de imagenes'!$A$1:$A$104,0)-1,1,COUNTIF('Definición técnica de imagenes'!$A$3:$A$102,$G$5),5),5,FALSE),'Definición técnica de imagenes'!$F$16),"")</f>
        <v>350 x 350 px</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ht="123" customHeight="1" x14ac:dyDescent="0.25">
      <c r="A28" s="12" t="str">
        <f t="shared" si="6"/>
        <v>IMG19</v>
      </c>
      <c r="B28" s="62" t="s">
        <v>204</v>
      </c>
      <c r="C28" s="20" t="str">
        <f t="shared" si="0"/>
        <v>Recurso F7B</v>
      </c>
      <c r="D28" s="63" t="s">
        <v>195</v>
      </c>
      <c r="E28" s="63" t="s">
        <v>166</v>
      </c>
      <c r="F28" s="13" t="str">
        <f t="shared" ca="1" si="4"/>
        <v>CN_11_14_REC290_IMG19.jpg</v>
      </c>
      <c r="G28" s="13" t="str">
        <f ca="1">IF($F28&lt;&gt;"",IF($G$4="Recurso",VLOOKUP($E28,OFFSET('Definición técnica de imagenes'!$A$1,MATCH($G$5,'Definición técnica de imagenes'!$A$1:$A$104,0)-1,1,COUNTIF('Definición técnica de imagenes'!$A$3:$A$102,$G$5),5),5,FALSE),'Definición técnica de imagenes'!$F$16),"")</f>
        <v>350 x 350 px</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ht="115.5" customHeight="1" x14ac:dyDescent="0.25">
      <c r="A29" s="12" t="str">
        <f t="shared" si="6"/>
        <v>IMG20</v>
      </c>
      <c r="B29" s="62" t="s">
        <v>205</v>
      </c>
      <c r="C29" s="20" t="str">
        <f t="shared" si="0"/>
        <v>Recurso F7B</v>
      </c>
      <c r="D29" s="63" t="s">
        <v>195</v>
      </c>
      <c r="E29" s="63" t="s">
        <v>166</v>
      </c>
      <c r="F29" s="13" t="str">
        <f t="shared" ca="1" si="4"/>
        <v>CN_11_14_REC290_IMG20.jpg</v>
      </c>
      <c r="G29" s="13" t="str">
        <f ca="1">IF($F29&lt;&gt;"",IF($G$4="Recurso",VLOOKUP($E29,OFFSET('Definición técnica de imagenes'!$A$1,MATCH($G$5,'Definición técnica de imagenes'!$A$1:$A$104,0)-1,1,COUNTIF('Definición técnica de imagenes'!$A$3:$A$102,$G$5),5),5,FALSE),'Definición técnica de imagenes'!$F$16),"")</f>
        <v>350 x 350 px</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ht="123" customHeight="1" x14ac:dyDescent="0.25">
      <c r="A30" s="12" t="str">
        <f t="shared" si="6"/>
        <v>IMG21</v>
      </c>
      <c r="B30" s="62" t="s">
        <v>190</v>
      </c>
      <c r="C30" s="20" t="str">
        <f t="shared" si="0"/>
        <v>Recurso F7B</v>
      </c>
      <c r="D30" s="63" t="s">
        <v>191</v>
      </c>
      <c r="E30" s="63" t="s">
        <v>155</v>
      </c>
      <c r="F30" s="13" t="str">
        <f t="shared" ca="1" si="4"/>
        <v>CN_11_14_REC290_IMG21n.jpg</v>
      </c>
      <c r="G30" s="13" t="str">
        <f ca="1">IF($F30&lt;&gt;"",IF($G$4="Recurso",VLOOKUP($E30,OFFSET('Definición técnica de imagenes'!$A$1,MATCH($G$5,'Definición técnica de imagenes'!$A$1:$A$104,0)-1,1,COUNTIF('Definición técnica de imagenes'!$A$3:$A$102,$G$5),5),5,FALSE),'Definición técnica de imagenes'!$F$16),"")</f>
        <v>320 x 480 px</v>
      </c>
      <c r="H30" s="13" t="str">
        <f t="shared" ca="1" si="5"/>
        <v>CN_11_14_REC290_IMG21a.jpg</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458 px</v>
      </c>
      <c r="J30" s="64"/>
      <c r="K30" s="64" t="s">
        <v>199</v>
      </c>
    </row>
    <row r="31" spans="1:15" s="11" customFormat="1" ht="114" customHeight="1" x14ac:dyDescent="0.25">
      <c r="A31" s="12" t="str">
        <f t="shared" si="6"/>
        <v>IMG22</v>
      </c>
      <c r="B31" s="62" t="s">
        <v>190</v>
      </c>
      <c r="C31" s="20" t="str">
        <f t="shared" si="0"/>
        <v>Recurso F7B</v>
      </c>
      <c r="D31" s="63" t="s">
        <v>191</v>
      </c>
      <c r="E31" s="63" t="s">
        <v>155</v>
      </c>
      <c r="F31" s="13" t="str">
        <f t="shared" ca="1" si="4"/>
        <v>CN_11_14_REC290_IMG22n.jpg</v>
      </c>
      <c r="G31" s="13" t="str">
        <f ca="1">IF($F31&lt;&gt;"",IF($G$4="Recurso",VLOOKUP($E31,OFFSET('Definición técnica de imagenes'!$A$1,MATCH($G$5,'Definición técnica de imagenes'!$A$1:$A$104,0)-1,1,COUNTIF('Definición técnica de imagenes'!$A$3:$A$102,$G$5),5),5,FALSE),'Definición técnica de imagenes'!$F$16),"")</f>
        <v>320 x 480 px</v>
      </c>
      <c r="H31" s="13" t="str">
        <f t="shared" ca="1" si="5"/>
        <v>CN_11_14_REC290_IMG22a.jpg</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458 px</v>
      </c>
      <c r="J31" s="64"/>
      <c r="K31" s="64" t="s">
        <v>199</v>
      </c>
    </row>
    <row r="32" spans="1:15" s="11" customFormat="1" ht="119.25" customHeight="1" x14ac:dyDescent="0.25">
      <c r="A32" s="12" t="str">
        <f t="shared" si="6"/>
        <v>IMG23</v>
      </c>
      <c r="B32" s="62" t="s">
        <v>190</v>
      </c>
      <c r="C32" s="20" t="str">
        <f t="shared" si="0"/>
        <v>Recurso F7B</v>
      </c>
      <c r="D32" s="63" t="s">
        <v>191</v>
      </c>
      <c r="E32" s="63" t="s">
        <v>166</v>
      </c>
      <c r="F32" s="13" t="str">
        <f t="shared" ca="1" si="4"/>
        <v>CN_11_14_REC290_IMG23.jpg</v>
      </c>
      <c r="G32" s="13" t="str">
        <f ca="1">IF($F32&lt;&gt;"",IF($G$4="Recurso",VLOOKUP($E32,OFFSET('Definición técnica de imagenes'!$A$1,MATCH($G$5,'Definición técnica de imagenes'!$A$1:$A$104,0)-1,1,COUNTIF('Definición técnica de imagenes'!$A$3:$A$102,$G$5),5),5,FALSE),'Definición técnica de imagenes'!$F$16),"")</f>
        <v>350 x 350 px</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t="s">
        <v>192</v>
      </c>
    </row>
    <row r="33" spans="1:15" s="11" customFormat="1" ht="123" customHeight="1" x14ac:dyDescent="0.25">
      <c r="A33" s="12" t="str">
        <f t="shared" si="6"/>
        <v>IMG24</v>
      </c>
      <c r="B33" s="62" t="s">
        <v>190</v>
      </c>
      <c r="C33" s="20" t="str">
        <f t="shared" si="0"/>
        <v>Recurso F7B</v>
      </c>
      <c r="D33" s="63" t="s">
        <v>191</v>
      </c>
      <c r="E33" s="63" t="s">
        <v>166</v>
      </c>
      <c r="F33" s="13" t="str">
        <f t="shared" ca="1" si="4"/>
        <v>CN_11_14_REC290_IMG24.jpg</v>
      </c>
      <c r="G33" s="13" t="str">
        <f ca="1">IF($F33&lt;&gt;"",IF($G$4="Recurso",VLOOKUP($E33,OFFSET('Definición técnica de imagenes'!$A$1,MATCH($G$5,'Definición técnica de imagenes'!$A$1:$A$104,0)-1,1,COUNTIF('Definición técnica de imagenes'!$A$3:$A$102,$G$5),5),5,FALSE),'Definición técnica de imagenes'!$F$16),"")</f>
        <v>350 x 350 px</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t="s">
        <v>192</v>
      </c>
    </row>
    <row r="34" spans="1:15" s="11" customFormat="1" ht="123" customHeight="1" x14ac:dyDescent="0.25">
      <c r="A34" s="12" t="str">
        <f t="shared" si="6"/>
        <v>IMG25</v>
      </c>
      <c r="B34" s="62" t="s">
        <v>190</v>
      </c>
      <c r="C34" s="20" t="str">
        <f t="shared" si="0"/>
        <v>Recurso F7B</v>
      </c>
      <c r="D34" s="63" t="s">
        <v>191</v>
      </c>
      <c r="E34" s="63" t="s">
        <v>155</v>
      </c>
      <c r="F34" s="13" t="str">
        <f t="shared" ca="1" si="4"/>
        <v>CN_11_14_REC290_IMG25n.jpg</v>
      </c>
      <c r="G34" s="13" t="str">
        <f ca="1">IF($F34&lt;&gt;"",IF($G$4="Recurso",VLOOKUP($E34,OFFSET('Definición técnica de imagenes'!$A$1,MATCH($G$5,'Definición técnica de imagenes'!$A$1:$A$104,0)-1,1,COUNTIF('Definición técnica de imagenes'!$A$3:$A$102,$G$5),5),5,FALSE),'Definición técnica de imagenes'!$F$16),"")</f>
        <v>320 x 480 px</v>
      </c>
      <c r="H34" s="13" t="str">
        <f t="shared" ca="1" si="5"/>
        <v>CN_11_14_REC290_IMG25a.jpg</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458 px</v>
      </c>
      <c r="J34" s="64"/>
      <c r="K34" s="64" t="s">
        <v>199</v>
      </c>
      <c r="O34" s="2"/>
    </row>
    <row r="35" spans="1:15" s="11" customFormat="1" ht="123" customHeight="1" x14ac:dyDescent="0.25">
      <c r="A35" s="12" t="str">
        <f t="shared" si="6"/>
        <v>IMG26</v>
      </c>
      <c r="B35" s="62" t="s">
        <v>190</v>
      </c>
      <c r="C35" s="20" t="str">
        <f t="shared" si="0"/>
        <v>Recurso F7B</v>
      </c>
      <c r="D35" s="63" t="s">
        <v>195</v>
      </c>
      <c r="E35" s="63" t="s">
        <v>155</v>
      </c>
      <c r="F35" s="13" t="str">
        <f t="shared" ca="1" si="4"/>
        <v>CN_11_14_REC290_IMG26n.jpg</v>
      </c>
      <c r="G35" s="13" t="str">
        <f ca="1">IF($F35&lt;&gt;"",IF($G$4="Recurso",VLOOKUP($E35,OFFSET('Definición técnica de imagenes'!$A$1,MATCH($G$5,'Definición técnica de imagenes'!$A$1:$A$104,0)-1,1,COUNTIF('Definición técnica de imagenes'!$A$3:$A$102,$G$5),5),5,FALSE),'Definición técnica de imagenes'!$F$16),"")</f>
        <v>320 x 480 px</v>
      </c>
      <c r="H35" s="13" t="str">
        <f t="shared" ca="1" si="5"/>
        <v>CN_11_14_REC290_IMG26a.jpg</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458 px</v>
      </c>
      <c r="J35" s="63"/>
      <c r="K35" s="65" t="s">
        <v>199</v>
      </c>
      <c r="O35" s="2"/>
    </row>
    <row r="36" spans="1:15" s="11" customFormat="1" ht="123" customHeight="1" x14ac:dyDescent="0.25">
      <c r="A36" s="12" t="str">
        <f t="shared" si="6"/>
        <v>IMG27</v>
      </c>
      <c r="B36" s="62" t="s">
        <v>190</v>
      </c>
      <c r="C36" s="20" t="str">
        <f t="shared" si="0"/>
        <v>Recurso F7B</v>
      </c>
      <c r="D36" s="63" t="s">
        <v>191</v>
      </c>
      <c r="E36" s="63" t="s">
        <v>155</v>
      </c>
      <c r="F36" s="13" t="str">
        <f t="shared" ca="1" si="4"/>
        <v>CN_11_14_REC290_IMG27n.jpg</v>
      </c>
      <c r="G36" s="13" t="str">
        <f ca="1">IF($F36&lt;&gt;"",IF($G$4="Recurso",VLOOKUP($E36,OFFSET('Definición técnica de imagenes'!$A$1,MATCH($G$5,'Definición técnica de imagenes'!$A$1:$A$104,0)-1,1,COUNTIF('Definición técnica de imagenes'!$A$3:$A$102,$G$5),5),5,FALSE),'Definición técnica de imagenes'!$F$16),"")</f>
        <v>320 x 480 px</v>
      </c>
      <c r="H36" s="13" t="str">
        <f t="shared" ca="1" si="5"/>
        <v>CN_11_14_REC290_IMG27a.jpg</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458 px</v>
      </c>
      <c r="J36" s="63"/>
      <c r="K36" s="65" t="s">
        <v>199</v>
      </c>
      <c r="O36" s="2"/>
    </row>
    <row r="37" spans="1:15" s="11" customFormat="1" ht="123" customHeight="1" x14ac:dyDescent="0.25">
      <c r="A37" s="12" t="str">
        <f t="shared" si="6"/>
        <v>IMG28</v>
      </c>
      <c r="B37" s="62" t="s">
        <v>190</v>
      </c>
      <c r="C37" s="20" t="str">
        <f t="shared" si="0"/>
        <v>Recurso F7B</v>
      </c>
      <c r="D37" s="63" t="s">
        <v>191</v>
      </c>
      <c r="E37" s="63"/>
      <c r="F37" s="13" t="e">
        <f t="shared" ca="1" si="4"/>
        <v>#N/A</v>
      </c>
      <c r="G37" s="13" t="e">
        <f ca="1">IF($F37&lt;&gt;"",IF($G$4="Recurso",VLOOKUP($E37,OFFSET('Definición técnica de imagenes'!$A$1,MATCH($G$5,'Definición técnica de imagenes'!$A$1:$A$104,0)-1,1,COUNTIF('Definición técnica de imagenes'!$A$3:$A$102,$G$5),5),5,FALSE),'Definición técnica de imagenes'!$F$16),"")</f>
        <v>#N/A</v>
      </c>
      <c r="H37" s="13" t="e">
        <f t="shared" ca="1" si="5"/>
        <v>#N/A</v>
      </c>
      <c r="I37" s="13" t="e">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#N/A</v>
      </c>
      <c r="J37" s="70"/>
      <c r="K37" s="65" t="s">
        <v>206</v>
      </c>
    </row>
    <row r="38" spans="1:15" s="11" customFormat="1" ht="118.5" customHeight="1" x14ac:dyDescent="0.25">
      <c r="A38" s="12" t="str">
        <f t="shared" si="6"/>
        <v>IMG29</v>
      </c>
      <c r="B38" s="62" t="s">
        <v>190</v>
      </c>
      <c r="C38" s="20" t="str">
        <f t="shared" si="0"/>
        <v>Recurso F7B</v>
      </c>
      <c r="D38" s="63" t="s">
        <v>191</v>
      </c>
      <c r="E38" s="63"/>
      <c r="F38" s="13" t="e">
        <f t="shared" ca="1" si="4"/>
        <v>#N/A</v>
      </c>
      <c r="G38" s="13" t="e">
        <f ca="1">IF($F38&lt;&gt;"",IF($G$4="Recurso",VLOOKUP($E38,OFFSET('Definición técnica de imagenes'!$A$1,MATCH($G$5,'Definición técnica de imagenes'!$A$1:$A$104,0)-1,1,COUNTIF('Definición técnica de imagenes'!$A$3:$A$102,$G$5),5),5,FALSE),'Definición técnica de imagenes'!$F$16),"")</f>
        <v>#N/A</v>
      </c>
      <c r="H38" s="13" t="e">
        <f t="shared" ca="1" si="5"/>
        <v>#N/A</v>
      </c>
      <c r="I38" s="13" t="e">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#N/A</v>
      </c>
      <c r="J38" s="71"/>
      <c r="K38" s="65" t="s">
        <v>206</v>
      </c>
    </row>
    <row r="39" spans="1:15" s="11" customFormat="1" ht="120.75" customHeight="1" x14ac:dyDescent="0.25">
      <c r="A39" s="12" t="str">
        <f t="shared" si="6"/>
        <v>IMG30</v>
      </c>
      <c r="B39" s="62" t="s">
        <v>190</v>
      </c>
      <c r="C39" s="20" t="str">
        <f t="shared" si="0"/>
        <v>Recurso F7B</v>
      </c>
      <c r="D39" s="63" t="s">
        <v>191</v>
      </c>
      <c r="E39" s="63"/>
      <c r="F39" s="13" t="e">
        <f t="shared" ca="1" si="4"/>
        <v>#N/A</v>
      </c>
      <c r="G39" s="13" t="e">
        <f ca="1">IF($F39&lt;&gt;"",IF($G$4="Recurso",VLOOKUP($E39,OFFSET('Definición técnica de imagenes'!$A$1,MATCH($G$5,'Definición técnica de imagenes'!$A$1:$A$104,0)-1,1,COUNTIF('Definición técnica de imagenes'!$A$3:$A$102,$G$5),5),5,FALSE),'Definición técnica de imagenes'!$F$16),"")</f>
        <v>#N/A</v>
      </c>
      <c r="H39" s="13" t="e">
        <f t="shared" ca="1" si="5"/>
        <v>#N/A</v>
      </c>
      <c r="I39" s="13" t="e">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#N/A</v>
      </c>
      <c r="J39" s="63"/>
      <c r="K39" s="65" t="s">
        <v>206</v>
      </c>
    </row>
    <row r="40" spans="1:15" s="11" customFormat="1" ht="123" customHeight="1" x14ac:dyDescent="0.25">
      <c r="A40" s="12" t="str">
        <f t="shared" si="6"/>
        <v>IMG31</v>
      </c>
      <c r="B40" s="62" t="s">
        <v>190</v>
      </c>
      <c r="C40" s="20" t="str">
        <f t="shared" si="0"/>
        <v>Recurso F7B</v>
      </c>
      <c r="D40" s="63" t="s">
        <v>191</v>
      </c>
      <c r="E40" s="63" t="s">
        <v>207</v>
      </c>
      <c r="F40" s="13" t="e">
        <f t="shared" ca="1" si="4"/>
        <v>#N/A</v>
      </c>
      <c r="G40" s="13" t="e">
        <f ca="1">IF($F40&lt;&gt;"",IF($G$4="Recurso",VLOOKUP($E40,OFFSET('Definición técnica de imagenes'!$A$1,MATCH($G$5,'Definición técnica de imagenes'!$A$1:$A$104,0)-1,1,COUNTIF('Definición técnica de imagenes'!$A$3:$A$102,$G$5),5),5,FALSE),'Definición técnica de imagenes'!$F$16),"")</f>
        <v>#N/A</v>
      </c>
      <c r="H40" s="13" t="e">
        <f t="shared" ca="1" si="5"/>
        <v>#N/A</v>
      </c>
      <c r="I40" s="13" t="e">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#N/A</v>
      </c>
      <c r="J40" s="63"/>
      <c r="K40" s="65" t="s">
        <v>206</v>
      </c>
    </row>
    <row r="41" spans="1:15" s="11" customFormat="1" ht="121.5" customHeight="1" x14ac:dyDescent="0.25">
      <c r="A41" s="12" t="str">
        <f t="shared" si="6"/>
        <v>IMG32</v>
      </c>
      <c r="B41" s="62" t="s">
        <v>190</v>
      </c>
      <c r="C41" s="20" t="str">
        <f t="shared" si="0"/>
        <v>Recurso F7B</v>
      </c>
      <c r="D41" s="63" t="s">
        <v>191</v>
      </c>
      <c r="E41" s="63"/>
      <c r="F41" s="13" t="e">
        <f t="shared" ca="1" si="4"/>
        <v>#N/A</v>
      </c>
      <c r="G41" s="13" t="e">
        <f ca="1">IF($F41&lt;&gt;"",IF($G$4="Recurso",VLOOKUP($E41,OFFSET('Definición técnica de imagenes'!$A$1,MATCH($G$5,'Definición técnica de imagenes'!$A$1:$A$104,0)-1,1,COUNTIF('Definición técnica de imagenes'!$A$3:$A$102,$G$5),5),5,FALSE),'Definición técnica de imagenes'!$F$16),"")</f>
        <v>#N/A</v>
      </c>
      <c r="H41" s="13" t="e">
        <f t="shared" ca="1" si="5"/>
        <v>#N/A</v>
      </c>
      <c r="I41" s="13" t="e">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#N/A</v>
      </c>
      <c r="J41" s="63"/>
      <c r="K41" s="65" t="s">
        <v>206</v>
      </c>
    </row>
    <row r="42" spans="1:15" s="11" customFormat="1" ht="121.5" customHeight="1" x14ac:dyDescent="0.25">
      <c r="A42" s="12" t="str">
        <f t="shared" si="6"/>
        <v>IMG33</v>
      </c>
      <c r="B42" s="62" t="s">
        <v>190</v>
      </c>
      <c r="C42" s="20" t="str">
        <f t="shared" ref="C42:C73" si="7">IF(OR(B42&lt;&gt;"",J42&lt;&gt;""),IF($G$4="Recurso",CONCATENATE($G$4," ",$G$5),$G$4),"")</f>
        <v>Recurso F7B</v>
      </c>
      <c r="D42" s="63" t="s">
        <v>191</v>
      </c>
      <c r="E42" s="63"/>
      <c r="F42" s="13" t="e">
        <f t="shared" ca="1" si="4"/>
        <v>#N/A</v>
      </c>
      <c r="G42" s="13" t="e">
        <f ca="1">IF($F42&lt;&gt;"",IF($G$4="Recurso",VLOOKUP($E42,OFFSET('Definición técnica de imagenes'!$A$1,MATCH($G$5,'Definición técnica de imagenes'!$A$1:$A$104,0)-1,1,COUNTIF('Definición técnica de imagenes'!$A$3:$A$102,$G$5),5),5,FALSE),'Definición técnica de imagenes'!$F$16),"")</f>
        <v>#N/A</v>
      </c>
      <c r="H42" s="13" t="e">
        <f t="shared" ca="1" si="5"/>
        <v>#N/A</v>
      </c>
      <c r="I42" s="13" t="e">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#N/A</v>
      </c>
      <c r="J42" s="63"/>
      <c r="K42" s="65" t="s">
        <v>206</v>
      </c>
    </row>
    <row r="43" spans="1:15" s="11" customFormat="1" ht="111.75" customHeight="1" x14ac:dyDescent="0.25">
      <c r="A43" s="12" t="str">
        <f t="shared" si="6"/>
        <v>IMG34</v>
      </c>
      <c r="B43" s="62" t="s">
        <v>190</v>
      </c>
      <c r="C43" s="20" t="str">
        <f t="shared" si="7"/>
        <v>Recurso F7B</v>
      </c>
      <c r="D43" s="63" t="s">
        <v>191</v>
      </c>
      <c r="E43" s="63"/>
      <c r="F43" s="13" t="e">
        <f t="shared" ca="1" si="4"/>
        <v>#N/A</v>
      </c>
      <c r="G43" s="13" t="e">
        <f ca="1">IF($F43&lt;&gt;"",IF($G$4="Recurso",VLOOKUP($E43,OFFSET('Definición técnica de imagenes'!$A$1,MATCH($G$5,'Definición técnica de imagenes'!$A$1:$A$104,0)-1,1,COUNTIF('Definición técnica de imagenes'!$A$3:$A$102,$G$5),5),5,FALSE),'Definición técnica de imagenes'!$F$16),"")</f>
        <v>#N/A</v>
      </c>
      <c r="H43" s="13" t="e">
        <f t="shared" ca="1" si="5"/>
        <v>#N/A</v>
      </c>
      <c r="I43" s="13" t="e">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#N/A</v>
      </c>
      <c r="J43" s="63"/>
      <c r="K43" s="65" t="s">
        <v>206</v>
      </c>
    </row>
    <row r="44" spans="1:15" s="11" customFormat="1" ht="123" customHeight="1" x14ac:dyDescent="0.25">
      <c r="A44" s="12" t="str">
        <f t="shared" si="6"/>
        <v>IMG35</v>
      </c>
      <c r="B44" s="62" t="s">
        <v>190</v>
      </c>
      <c r="C44" s="20" t="str">
        <f t="shared" si="7"/>
        <v>Recurso F7B</v>
      </c>
      <c r="D44" s="63" t="s">
        <v>191</v>
      </c>
      <c r="E44" s="63"/>
      <c r="F44" s="13" t="e">
        <f t="shared" ca="1" si="4"/>
        <v>#N/A</v>
      </c>
      <c r="G44" s="13" t="e">
        <f ca="1">IF($F44&lt;&gt;"",IF($G$4="Recurso",VLOOKUP($E44,OFFSET('Definición técnica de imagenes'!$A$1,MATCH($G$5,'Definición técnica de imagenes'!$A$1:$A$104,0)-1,1,COUNTIF('Definición técnica de imagenes'!$A$3:$A$102,$G$5),5),5,FALSE),'Definición técnica de imagenes'!$F$16),"")</f>
        <v>#N/A</v>
      </c>
      <c r="H44" s="13" t="e">
        <f t="shared" ca="1" si="5"/>
        <v>#N/A</v>
      </c>
      <c r="I44" s="13" t="e">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#N/A</v>
      </c>
      <c r="J44" s="63"/>
      <c r="K44" s="65" t="s">
        <v>206</v>
      </c>
    </row>
    <row r="45" spans="1:15" s="11" customFormat="1" ht="123" customHeight="1" x14ac:dyDescent="0.25">
      <c r="A45" s="12" t="str">
        <f t="shared" si="6"/>
        <v>IMG36</v>
      </c>
      <c r="B45" s="62" t="s">
        <v>190</v>
      </c>
      <c r="C45" s="20" t="str">
        <f t="shared" si="7"/>
        <v>Recurso F7B</v>
      </c>
      <c r="D45" s="63" t="s">
        <v>191</v>
      </c>
      <c r="E45" s="63"/>
      <c r="F45" s="13" t="e">
        <f t="shared" ca="1" si="4"/>
        <v>#N/A</v>
      </c>
      <c r="G45" s="13" t="e">
        <f ca="1">IF($F45&lt;&gt;"",IF($G$4="Recurso",VLOOKUP($E45,OFFSET('Definición técnica de imagenes'!$A$1,MATCH($G$5,'Definición técnica de imagenes'!$A$1:$A$104,0)-1,1,COUNTIF('Definición técnica de imagenes'!$A$3:$A$102,$G$5),5),5,FALSE),'Definición técnica de imagenes'!$F$16),"")</f>
        <v>#N/A</v>
      </c>
      <c r="H45" s="13" t="e">
        <f t="shared" ca="1" si="5"/>
        <v>#N/A</v>
      </c>
      <c r="I45" s="13" t="e">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#N/A</v>
      </c>
      <c r="J45" s="63"/>
      <c r="K45" s="65" t="s">
        <v>206</v>
      </c>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2016-05-15T20:19:54Z</dcterms:modified>
</cp:coreProperties>
</file>